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495" yWindow="-255" windowWidth="15480" windowHeight="8475"/>
  </bookViews>
  <sheets>
    <sheet name="Arkusz1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28" i="1"/>
  <c r="I419"/>
  <c r="I410"/>
  <c r="I401"/>
  <c r="I391"/>
  <c r="I382"/>
  <c r="I373"/>
  <c r="I364"/>
  <c r="I355"/>
  <c r="I346"/>
  <c r="I337"/>
  <c r="I328"/>
  <c r="P137"/>
  <c r="G354"/>
  <c r="Q137"/>
  <c r="R137"/>
  <c r="M138"/>
  <c r="M137"/>
  <c r="G353"/>
  <c r="N137"/>
  <c r="O137"/>
  <c r="J137"/>
  <c r="K137"/>
  <c r="L137"/>
  <c r="G138"/>
  <c r="G137"/>
  <c r="H137"/>
  <c r="I137"/>
  <c r="C354"/>
  <c r="C353"/>
  <c r="C352"/>
  <c r="C351"/>
  <c r="C427"/>
  <c r="C426"/>
  <c r="C425"/>
  <c r="C424"/>
  <c r="P318"/>
  <c r="G427"/>
  <c r="Q318"/>
  <c r="R318"/>
  <c r="M318"/>
  <c r="N318"/>
  <c r="O318"/>
  <c r="J318"/>
  <c r="K318"/>
  <c r="L318"/>
  <c r="G318"/>
  <c r="H318"/>
  <c r="I318"/>
  <c r="F318"/>
  <c r="D300"/>
  <c r="D301"/>
  <c r="D302"/>
  <c r="D303"/>
  <c r="D304"/>
  <c r="D305"/>
  <c r="D306"/>
  <c r="D307"/>
  <c r="D308"/>
  <c r="D309"/>
  <c r="D310"/>
  <c r="D311"/>
  <c r="D312"/>
  <c r="D313"/>
  <c r="D314"/>
  <c r="D318"/>
  <c r="G294"/>
  <c r="H294"/>
  <c r="I294"/>
  <c r="G415"/>
  <c r="C418"/>
  <c r="C417"/>
  <c r="C416"/>
  <c r="C415"/>
  <c r="C419"/>
  <c r="P294"/>
  <c r="Q294"/>
  <c r="R294"/>
  <c r="G418"/>
  <c r="M294"/>
  <c r="N294"/>
  <c r="O294"/>
  <c r="G417"/>
  <c r="J294"/>
  <c r="K294"/>
  <c r="L294"/>
  <c r="G416"/>
  <c r="F294"/>
  <c r="D280"/>
  <c r="D281"/>
  <c r="D282"/>
  <c r="D283"/>
  <c r="D284"/>
  <c r="D285"/>
  <c r="D286"/>
  <c r="D287"/>
  <c r="D288"/>
  <c r="D289"/>
  <c r="D290"/>
  <c r="D291"/>
  <c r="P274"/>
  <c r="Q274"/>
  <c r="G409"/>
  <c r="R274"/>
  <c r="M274"/>
  <c r="N274"/>
  <c r="G408"/>
  <c r="O274"/>
  <c r="J274"/>
  <c r="K274"/>
  <c r="G407"/>
  <c r="L274"/>
  <c r="G274"/>
  <c r="H274"/>
  <c r="G406"/>
  <c r="G410"/>
  <c r="I274"/>
  <c r="C409"/>
  <c r="C408"/>
  <c r="C407"/>
  <c r="C406"/>
  <c r="F274"/>
  <c r="D257"/>
  <c r="D258"/>
  <c r="D259"/>
  <c r="D260"/>
  <c r="D261"/>
  <c r="D262"/>
  <c r="D263"/>
  <c r="D264"/>
  <c r="D265"/>
  <c r="D266"/>
  <c r="D267"/>
  <c r="D268"/>
  <c r="D269"/>
  <c r="D270"/>
  <c r="P251"/>
  <c r="Q251"/>
  <c r="G400"/>
  <c r="R251"/>
  <c r="M251"/>
  <c r="N251"/>
  <c r="G399"/>
  <c r="O251"/>
  <c r="J251"/>
  <c r="K251"/>
  <c r="G398"/>
  <c r="L251"/>
  <c r="G251"/>
  <c r="H251"/>
  <c r="G397"/>
  <c r="G401"/>
  <c r="I251"/>
  <c r="F251"/>
  <c r="C400"/>
  <c r="C399"/>
  <c r="C398"/>
  <c r="C397"/>
  <c r="P227"/>
  <c r="G390"/>
  <c r="Q227"/>
  <c r="R227"/>
  <c r="M227"/>
  <c r="N227"/>
  <c r="O227"/>
  <c r="M228"/>
  <c r="J227"/>
  <c r="K227"/>
  <c r="L227"/>
  <c r="G227"/>
  <c r="H227"/>
  <c r="I227"/>
  <c r="F227"/>
  <c r="D213"/>
  <c r="D214"/>
  <c r="D215"/>
  <c r="D216"/>
  <c r="D217"/>
  <c r="D218"/>
  <c r="D219"/>
  <c r="D220"/>
  <c r="D221"/>
  <c r="D222"/>
  <c r="D223"/>
  <c r="D224"/>
  <c r="P207"/>
  <c r="G381"/>
  <c r="Q207"/>
  <c r="R207"/>
  <c r="M207"/>
  <c r="G380"/>
  <c r="N207"/>
  <c r="O207"/>
  <c r="J207"/>
  <c r="K207"/>
  <c r="L207"/>
  <c r="G207"/>
  <c r="H207"/>
  <c r="I207"/>
  <c r="D191"/>
  <c r="D192"/>
  <c r="D193"/>
  <c r="D194"/>
  <c r="D196"/>
  <c r="D197"/>
  <c r="D199"/>
  <c r="D200"/>
  <c r="D201"/>
  <c r="D202"/>
  <c r="D203"/>
  <c r="D204"/>
  <c r="D207"/>
  <c r="F207"/>
  <c r="C381"/>
  <c r="C380"/>
  <c r="C379"/>
  <c r="C378"/>
  <c r="J38"/>
  <c r="K38"/>
  <c r="L38"/>
  <c r="J43"/>
  <c r="K43"/>
  <c r="L43"/>
  <c r="P184"/>
  <c r="G372"/>
  <c r="Q184"/>
  <c r="R184"/>
  <c r="M184"/>
  <c r="N184"/>
  <c r="O184"/>
  <c r="J184"/>
  <c r="K184"/>
  <c r="L184"/>
  <c r="G184"/>
  <c r="H184"/>
  <c r="I184"/>
  <c r="C372"/>
  <c r="C371"/>
  <c r="C370"/>
  <c r="C369"/>
  <c r="F184"/>
  <c r="D173"/>
  <c r="D174"/>
  <c r="D180"/>
  <c r="D171"/>
  <c r="D172"/>
  <c r="D175"/>
  <c r="D176"/>
  <c r="D177"/>
  <c r="D178"/>
  <c r="D179"/>
  <c r="D181"/>
  <c r="D184"/>
  <c r="P165"/>
  <c r="Q165"/>
  <c r="R165"/>
  <c r="G363"/>
  <c r="M165"/>
  <c r="N165"/>
  <c r="M166"/>
  <c r="O165"/>
  <c r="G362"/>
  <c r="J165"/>
  <c r="K165"/>
  <c r="L165"/>
  <c r="G361"/>
  <c r="G165"/>
  <c r="H165"/>
  <c r="I165"/>
  <c r="G360"/>
  <c r="G364"/>
  <c r="C363"/>
  <c r="C362"/>
  <c r="D159"/>
  <c r="D160"/>
  <c r="D161"/>
  <c r="C361"/>
  <c r="C364"/>
  <c r="C360"/>
  <c r="G166"/>
  <c r="F165"/>
  <c r="D143"/>
  <c r="D144"/>
  <c r="D145"/>
  <c r="D146"/>
  <c r="D165"/>
  <c r="D147"/>
  <c r="D148"/>
  <c r="D149"/>
  <c r="D150"/>
  <c r="D151"/>
  <c r="D152"/>
  <c r="D153"/>
  <c r="D154"/>
  <c r="D155"/>
  <c r="D156"/>
  <c r="D157"/>
  <c r="D158"/>
  <c r="D162"/>
  <c r="P94"/>
  <c r="Q94"/>
  <c r="G336"/>
  <c r="R94"/>
  <c r="M94"/>
  <c r="N94"/>
  <c r="G335"/>
  <c r="O94"/>
  <c r="J94"/>
  <c r="K94"/>
  <c r="G334"/>
  <c r="L94"/>
  <c r="G94"/>
  <c r="H94"/>
  <c r="G95"/>
  <c r="I94"/>
  <c r="C336"/>
  <c r="C335"/>
  <c r="C334"/>
  <c r="C333"/>
  <c r="C337"/>
  <c r="F94"/>
  <c r="D78"/>
  <c r="D79"/>
  <c r="D81"/>
  <c r="D83"/>
  <c r="D84"/>
  <c r="D85"/>
  <c r="D86"/>
  <c r="D87"/>
  <c r="D88"/>
  <c r="D89"/>
  <c r="D90"/>
  <c r="P117"/>
  <c r="G345"/>
  <c r="Q117"/>
  <c r="R117"/>
  <c r="M117"/>
  <c r="N117"/>
  <c r="O117"/>
  <c r="J117"/>
  <c r="K117"/>
  <c r="L117"/>
  <c r="G117"/>
  <c r="G342"/>
  <c r="H117"/>
  <c r="I117"/>
  <c r="C345"/>
  <c r="C344"/>
  <c r="C343"/>
  <c r="C342"/>
  <c r="F117"/>
  <c r="D100"/>
  <c r="D101"/>
  <c r="D102"/>
  <c r="D103"/>
  <c r="D104"/>
  <c r="D105"/>
  <c r="D106"/>
  <c r="D107"/>
  <c r="D108"/>
  <c r="D109"/>
  <c r="D110"/>
  <c r="D111"/>
  <c r="D112"/>
  <c r="D113"/>
  <c r="G327"/>
  <c r="G326"/>
  <c r="G325"/>
  <c r="G324"/>
  <c r="C327"/>
  <c r="C326"/>
  <c r="C325"/>
  <c r="C324"/>
  <c r="G71"/>
  <c r="G72"/>
  <c r="H71"/>
  <c r="I71"/>
  <c r="J71"/>
  <c r="K71"/>
  <c r="L71"/>
  <c r="M71"/>
  <c r="M72"/>
  <c r="N71"/>
  <c r="O71"/>
  <c r="P71"/>
  <c r="Q71"/>
  <c r="R71"/>
  <c r="F71"/>
  <c r="D55"/>
  <c r="D56"/>
  <c r="D57"/>
  <c r="D58"/>
  <c r="D59"/>
  <c r="D60"/>
  <c r="D61"/>
  <c r="D62"/>
  <c r="D63"/>
  <c r="D64"/>
  <c r="D65"/>
  <c r="D66"/>
  <c r="D67"/>
  <c r="D68"/>
  <c r="P38"/>
  <c r="Q38"/>
  <c r="R38"/>
  <c r="P43"/>
  <c r="Q43"/>
  <c r="R43"/>
  <c r="M38"/>
  <c r="F326"/>
  <c r="F335"/>
  <c r="F344"/>
  <c r="F353"/>
  <c r="F362"/>
  <c r="F371"/>
  <c r="F380"/>
  <c r="F389"/>
  <c r="F399"/>
  <c r="F408"/>
  <c r="F417"/>
  <c r="F426"/>
  <c r="N38"/>
  <c r="O38"/>
  <c r="M39"/>
  <c r="M43"/>
  <c r="N43"/>
  <c r="O43"/>
  <c r="G38"/>
  <c r="H38"/>
  <c r="I38"/>
  <c r="G43"/>
  <c r="H43"/>
  <c r="I43"/>
  <c r="B327"/>
  <c r="B326"/>
  <c r="B325"/>
  <c r="B324"/>
  <c r="B328"/>
  <c r="E328"/>
  <c r="F38"/>
  <c r="D9"/>
  <c r="D10"/>
  <c r="D11"/>
  <c r="D12"/>
  <c r="D13"/>
  <c r="D14"/>
  <c r="D15"/>
  <c r="D16"/>
  <c r="D17"/>
  <c r="D18"/>
  <c r="D19"/>
  <c r="D20"/>
  <c r="D21"/>
  <c r="D22"/>
  <c r="D23"/>
  <c r="D24"/>
  <c r="D25"/>
  <c r="D29"/>
  <c r="D30"/>
  <c r="D31"/>
  <c r="D32"/>
  <c r="D36"/>
  <c r="D37"/>
  <c r="P49"/>
  <c r="Q49"/>
  <c r="R49"/>
  <c r="M49"/>
  <c r="N49"/>
  <c r="O49"/>
  <c r="M50"/>
  <c r="G49"/>
  <c r="H49"/>
  <c r="I49"/>
  <c r="B336"/>
  <c r="B345"/>
  <c r="E345"/>
  <c r="B335"/>
  <c r="B344"/>
  <c r="B353"/>
  <c r="B362"/>
  <c r="B334"/>
  <c r="B333"/>
  <c r="B342"/>
  <c r="M252"/>
  <c r="D234"/>
  <c r="D235"/>
  <c r="D236"/>
  <c r="D238"/>
  <c r="D239"/>
  <c r="D241"/>
  <c r="D242"/>
  <c r="D243"/>
  <c r="D244"/>
  <c r="D245"/>
  <c r="D246"/>
  <c r="D247"/>
  <c r="D248"/>
  <c r="G328"/>
  <c r="J49"/>
  <c r="K49"/>
  <c r="L49"/>
  <c r="H328"/>
  <c r="H337"/>
  <c r="H346"/>
  <c r="H355"/>
  <c r="H364"/>
  <c r="H373"/>
  <c r="H382"/>
  <c r="H391"/>
  <c r="H401"/>
  <c r="H410"/>
  <c r="H419"/>
  <c r="H428"/>
  <c r="D428"/>
  <c r="B282"/>
  <c r="B283"/>
  <c r="B284"/>
  <c r="B285"/>
  <c r="B286"/>
  <c r="B287"/>
  <c r="B288"/>
  <c r="B289"/>
  <c r="B290"/>
  <c r="B291"/>
  <c r="B292"/>
  <c r="B293"/>
  <c r="C428"/>
  <c r="M295"/>
  <c r="G295"/>
  <c r="D419"/>
  <c r="D410"/>
  <c r="C390"/>
  <c r="C389"/>
  <c r="C388"/>
  <c r="C387"/>
  <c r="D391"/>
  <c r="F49"/>
  <c r="D48"/>
  <c r="D47"/>
  <c r="D46"/>
  <c r="F43"/>
  <c r="D42"/>
  <c r="D41"/>
  <c r="D43"/>
  <c r="F137"/>
  <c r="D126"/>
  <c r="D127"/>
  <c r="D128"/>
  <c r="D129"/>
  <c r="D130"/>
  <c r="D131"/>
  <c r="D132"/>
  <c r="D133"/>
  <c r="D134"/>
  <c r="D124"/>
  <c r="D123"/>
  <c r="D328"/>
  <c r="D337"/>
  <c r="D346"/>
  <c r="D355"/>
  <c r="D364"/>
  <c r="D401"/>
  <c r="D382"/>
  <c r="D373"/>
  <c r="E324"/>
  <c r="C382"/>
  <c r="C373"/>
  <c r="M44"/>
  <c r="C328"/>
  <c r="G44"/>
  <c r="C355"/>
  <c r="C391"/>
  <c r="C346"/>
  <c r="C401"/>
  <c r="D137"/>
  <c r="E325"/>
  <c r="E327"/>
  <c r="M275"/>
  <c r="E326"/>
  <c r="E335"/>
  <c r="E342"/>
  <c r="E344"/>
  <c r="E353"/>
  <c r="B343"/>
  <c r="E334"/>
  <c r="D94"/>
  <c r="B337"/>
  <c r="E337"/>
  <c r="M95"/>
  <c r="D117"/>
  <c r="M118"/>
  <c r="G344"/>
  <c r="G333"/>
  <c r="G337"/>
  <c r="G371"/>
  <c r="M185"/>
  <c r="F325"/>
  <c r="F334"/>
  <c r="F343"/>
  <c r="F352"/>
  <c r="F361"/>
  <c r="F370"/>
  <c r="F379"/>
  <c r="F388"/>
  <c r="F398"/>
  <c r="F407"/>
  <c r="F416"/>
  <c r="F425"/>
  <c r="G379"/>
  <c r="G389"/>
  <c r="G425"/>
  <c r="G352"/>
  <c r="E333"/>
  <c r="G275"/>
  <c r="D49"/>
  <c r="D251"/>
  <c r="B354"/>
  <c r="G50"/>
  <c r="D71"/>
  <c r="G343"/>
  <c r="G346"/>
  <c r="G370"/>
  <c r="G378"/>
  <c r="G382"/>
  <c r="G208"/>
  <c r="D227"/>
  <c r="G388"/>
  <c r="C410"/>
  <c r="G424"/>
  <c r="G428"/>
  <c r="G351"/>
  <c r="G355"/>
  <c r="B371"/>
  <c r="E362"/>
  <c r="G369"/>
  <c r="G373"/>
  <c r="G185"/>
  <c r="G387"/>
  <c r="G391"/>
  <c r="G228"/>
  <c r="D294"/>
  <c r="G419"/>
  <c r="E336"/>
  <c r="M208"/>
  <c r="B351"/>
  <c r="B346"/>
  <c r="E346"/>
  <c r="D38"/>
  <c r="F327"/>
  <c r="F336"/>
  <c r="F345"/>
  <c r="F354"/>
  <c r="F363"/>
  <c r="F372"/>
  <c r="F381"/>
  <c r="F390"/>
  <c r="F400"/>
  <c r="F409"/>
  <c r="F418"/>
  <c r="F427"/>
  <c r="G118"/>
  <c r="G252"/>
  <c r="D274"/>
  <c r="G319"/>
  <c r="M319"/>
  <c r="G426"/>
  <c r="F324"/>
  <c r="F333"/>
  <c r="F328"/>
  <c r="F329"/>
  <c r="G39"/>
  <c r="E351"/>
  <c r="B360"/>
  <c r="B380"/>
  <c r="E371"/>
  <c r="B363"/>
  <c r="E354"/>
  <c r="E343"/>
  <c r="B352"/>
  <c r="F342"/>
  <c r="F337"/>
  <c r="F338"/>
  <c r="B372"/>
  <c r="E363"/>
  <c r="B369"/>
  <c r="E360"/>
  <c r="B361"/>
  <c r="E352"/>
  <c r="B389"/>
  <c r="E380"/>
  <c r="B355"/>
  <c r="E355"/>
  <c r="F351"/>
  <c r="F346"/>
  <c r="F347"/>
  <c r="E361"/>
  <c r="B370"/>
  <c r="B364"/>
  <c r="E364"/>
  <c r="B381"/>
  <c r="E372"/>
  <c r="B399"/>
  <c r="E389"/>
  <c r="B378"/>
  <c r="E369"/>
  <c r="B373"/>
  <c r="E373"/>
  <c r="F355"/>
  <c r="F356"/>
  <c r="F360"/>
  <c r="B408"/>
  <c r="E399"/>
  <c r="B379"/>
  <c r="E370"/>
  <c r="B387"/>
  <c r="E378"/>
  <c r="B382"/>
  <c r="E382"/>
  <c r="B390"/>
  <c r="E381"/>
  <c r="F369"/>
  <c r="F364"/>
  <c r="F365"/>
  <c r="E387"/>
  <c r="B397"/>
  <c r="B417"/>
  <c r="E408"/>
  <c r="B400"/>
  <c r="E390"/>
  <c r="B388"/>
  <c r="E379"/>
  <c r="F378"/>
  <c r="F373"/>
  <c r="F374"/>
  <c r="B426"/>
  <c r="E426"/>
  <c r="E417"/>
  <c r="E400"/>
  <c r="B409"/>
  <c r="B398"/>
  <c r="E388"/>
  <c r="B391"/>
  <c r="E391"/>
  <c r="B406"/>
  <c r="B401"/>
  <c r="E401"/>
  <c r="E397"/>
  <c r="F382"/>
  <c r="F383"/>
  <c r="F387"/>
  <c r="B410"/>
  <c r="E410"/>
  <c r="B415"/>
  <c r="E406"/>
  <c r="B418"/>
  <c r="E409"/>
  <c r="E398"/>
  <c r="B407"/>
  <c r="F397"/>
  <c r="F391"/>
  <c r="F392"/>
  <c r="B424"/>
  <c r="E415"/>
  <c r="E418"/>
  <c r="B427"/>
  <c r="E427"/>
  <c r="B416"/>
  <c r="E407"/>
  <c r="F406"/>
  <c r="F401"/>
  <c r="F402"/>
  <c r="B425"/>
  <c r="E425"/>
  <c r="E416"/>
  <c r="E424"/>
  <c r="B419"/>
  <c r="E419"/>
  <c r="F415"/>
  <c r="F410"/>
  <c r="F411"/>
  <c r="B428"/>
  <c r="E428"/>
  <c r="F424"/>
  <c r="F428"/>
  <c r="F429"/>
  <c r="F419"/>
  <c r="F420"/>
</calcChain>
</file>

<file path=xl/sharedStrings.xml><?xml version="1.0" encoding="utf-8"?>
<sst xmlns="http://schemas.openxmlformats.org/spreadsheetml/2006/main" count="1229" uniqueCount="291">
  <si>
    <r>
      <t>Kierunek:</t>
    </r>
    <r>
      <rPr>
        <b/>
        <sz val="9"/>
        <color indexed="17"/>
        <rFont val="Arial"/>
        <family val="2"/>
        <charset val="238"/>
      </rPr>
      <t xml:space="preserve"> PEDAGOGIKA SPECJALNA (PC)</t>
    </r>
  </si>
  <si>
    <t>Studia niestacjonarne drugiego stopnia (ZU-PC-1)</t>
  </si>
  <si>
    <t>Kod i nazwa przedmiotu</t>
  </si>
  <si>
    <t>Kod jednostki organizacyjnej</t>
  </si>
  <si>
    <t>Rok studiów</t>
  </si>
  <si>
    <t>Łączny wymiar godzin</t>
  </si>
  <si>
    <t>Forma zaliczenia</t>
  </si>
  <si>
    <t>Liczba punktów ECTS</t>
  </si>
  <si>
    <t>I rok</t>
  </si>
  <si>
    <t>II rok</t>
  </si>
  <si>
    <t>sem. zimowy</t>
  </si>
  <si>
    <t>sem. letni</t>
  </si>
  <si>
    <t>wyk.</t>
  </si>
  <si>
    <t xml:space="preserve">ćw. </t>
  </si>
  <si>
    <t>lab./war.</t>
  </si>
  <si>
    <t>MODUŁ KSZTAŁCENIA KIERUNKOWEGO - przedmioty fundamentalne (F)</t>
  </si>
  <si>
    <t>I</t>
  </si>
  <si>
    <t>EGZ</t>
  </si>
  <si>
    <t>ZAL-OCENA</t>
  </si>
  <si>
    <t>ZAL</t>
  </si>
  <si>
    <t>II</t>
  </si>
  <si>
    <t>RAZEM</t>
  </si>
  <si>
    <t>ŁĄCZNIE</t>
  </si>
  <si>
    <r>
      <t xml:space="preserve">MODUŁ KSZTAŁCENIA KIERUNKOWEGO </t>
    </r>
    <r>
      <rPr>
        <b/>
        <i/>
        <sz val="9"/>
        <color indexed="8"/>
        <rFont val="Arial"/>
        <family val="2"/>
        <charset val="238"/>
      </rPr>
      <t>(różne kierunki od PC)</t>
    </r>
    <r>
      <rPr>
        <b/>
        <sz val="9"/>
        <color indexed="8"/>
        <rFont val="Arial"/>
        <family val="2"/>
        <charset val="238"/>
      </rPr>
      <t xml:space="preserve"> (C1) - przedmioty fundamentalne (F)</t>
    </r>
  </si>
  <si>
    <r>
      <t xml:space="preserve">10-5F-DYS </t>
    </r>
    <r>
      <rPr>
        <sz val="9"/>
        <rFont val="Arial"/>
        <family val="2"/>
        <charset val="238"/>
      </rPr>
      <t>Dydaktyka specjalna</t>
    </r>
  </si>
  <si>
    <r>
      <t xml:space="preserve">MODUŁ KSZTAŁCENIA KIERUNKOWEGO </t>
    </r>
    <r>
      <rPr>
        <b/>
        <i/>
        <sz val="9"/>
        <rFont val="Arial"/>
        <family val="2"/>
        <charset val="238"/>
      </rPr>
      <t>(kontynuacja kierunku PC)</t>
    </r>
    <r>
      <rPr>
        <b/>
        <sz val="9"/>
        <rFont val="Arial"/>
        <family val="2"/>
        <charset val="238"/>
      </rPr>
      <t xml:space="preserve"> (C2) - przedmioty fundamentalne (F)</t>
    </r>
  </si>
  <si>
    <r>
      <t xml:space="preserve">10-5F-AZN </t>
    </r>
    <r>
      <rPr>
        <sz val="9"/>
        <rFont val="Arial"/>
        <family val="2"/>
        <charset val="238"/>
      </rPr>
      <t>Autorstwo życia a niepełnosprawność</t>
    </r>
  </si>
  <si>
    <r>
      <t xml:space="preserve">specjalność nauczycielska </t>
    </r>
    <r>
      <rPr>
        <b/>
        <i/>
        <sz val="9"/>
        <rFont val="Arial"/>
        <family val="2"/>
        <charset val="238"/>
      </rPr>
      <t>(kwalifikacja)</t>
    </r>
    <r>
      <rPr>
        <b/>
        <sz val="9"/>
        <rFont val="Arial"/>
        <family val="2"/>
        <charset val="238"/>
      </rPr>
      <t>: EDUKACJA I REHABILITACJA OSÓB Z NIEPEŁNOSPRAWNOŚCIĄ INTELEKTUALNĄ (ERIw) – przedmioty specjalnościowe (S)</t>
    </r>
  </si>
  <si>
    <r>
      <rPr>
        <b/>
        <sz val="9"/>
        <rFont val="Arial"/>
        <family val="2"/>
        <charset val="238"/>
      </rPr>
      <t>10-5S-PKI</t>
    </r>
    <r>
      <rPr>
        <sz val="9"/>
        <rFont val="Arial"/>
        <family val="2"/>
        <charset val="238"/>
      </rPr>
      <t xml:space="preserve"> Psychologia kliniczna osób z niepełnosprawnością intelektualną</t>
    </r>
  </si>
  <si>
    <t xml:space="preserve">Moduł diagnostyczny </t>
  </si>
  <si>
    <r>
      <t xml:space="preserve">10-5S-MN2 </t>
    </r>
    <r>
      <rPr>
        <sz val="9"/>
        <rFont val="Arial"/>
        <family val="2"/>
        <charset val="238"/>
      </rPr>
      <t>Metodyka kształcenia i wychowania uczniów z niepełnosprawnością intelektualną w stopniu lekkim w szkole podstawowej i gimnazjum - 2</t>
    </r>
  </si>
  <si>
    <r>
      <t xml:space="preserve">10-5S-MRW </t>
    </r>
    <r>
      <rPr>
        <sz val="9"/>
        <rFont val="Arial"/>
        <family val="2"/>
        <charset val="238"/>
      </rPr>
      <t>Metodyka zajęć rewalidacyjno-wychowawczych</t>
    </r>
  </si>
  <si>
    <t>Moduł podstaw teoretycznych</t>
  </si>
  <si>
    <r>
      <rPr>
        <b/>
        <sz val="9"/>
        <rFont val="Arial"/>
        <family val="2"/>
        <charset val="238"/>
      </rPr>
      <t xml:space="preserve">10-5S-NJE </t>
    </r>
    <r>
      <rPr>
        <sz val="9"/>
        <rFont val="Arial"/>
        <family val="2"/>
        <charset val="238"/>
      </rPr>
      <t>Nauka o języku</t>
    </r>
  </si>
  <si>
    <r>
      <t xml:space="preserve">10-5S-PTN </t>
    </r>
    <r>
      <rPr>
        <sz val="9"/>
        <rFont val="Arial"/>
        <family val="2"/>
        <charset val="238"/>
      </rPr>
      <t>Podstawy teoretyczne rehabilitacji osób ze sprzężoną niepełnosprawnością</t>
    </r>
  </si>
  <si>
    <r>
      <t xml:space="preserve">10-5S-DFK </t>
    </r>
    <r>
      <rPr>
        <sz val="9"/>
        <rFont val="Arial"/>
        <family val="2"/>
        <charset val="238"/>
      </rPr>
      <t>Diagnoza funkcjonalna i konstruowanie programów</t>
    </r>
  </si>
  <si>
    <t xml:space="preserve">ŁĄCZNIE </t>
  </si>
  <si>
    <r>
      <t xml:space="preserve">specjalność nauczycielska </t>
    </r>
    <r>
      <rPr>
        <b/>
        <i/>
        <sz val="9"/>
        <color indexed="8"/>
        <rFont val="Arial"/>
        <family val="2"/>
        <charset val="238"/>
      </rPr>
      <t>(kwalifikacja):</t>
    </r>
    <r>
      <rPr>
        <b/>
        <sz val="9"/>
        <color indexed="8"/>
        <rFont val="Arial"/>
        <family val="2"/>
        <charset val="238"/>
      </rPr>
      <t xml:space="preserve"> TERAPIA PEDAGOGICZNA (TPEw) – przedmioty specjalnościowe (S)</t>
    </r>
  </si>
  <si>
    <r>
      <rPr>
        <b/>
        <sz val="9"/>
        <rFont val="Arial"/>
        <family val="2"/>
        <charset val="238"/>
      </rPr>
      <t xml:space="preserve">10-5S-TMP </t>
    </r>
    <r>
      <rPr>
        <sz val="9"/>
        <rFont val="Arial"/>
        <family val="2"/>
        <charset val="238"/>
      </rPr>
      <t>Teoretyczno-metodyczne podstawy terapii pedagogicznej</t>
    </r>
  </si>
  <si>
    <r>
      <rPr>
        <b/>
        <sz val="9"/>
        <rFont val="Arial"/>
        <family val="2"/>
        <charset val="238"/>
      </rPr>
      <t xml:space="preserve">10-5S-NAE </t>
    </r>
    <r>
      <rPr>
        <sz val="9"/>
        <rFont val="Arial"/>
        <family val="2"/>
        <charset val="238"/>
      </rPr>
      <t>Neuropsychologiczne aspekty funkcjonowania ucznia ze specjalnymi potrzebami edukacyjnymi</t>
    </r>
  </si>
  <si>
    <r>
      <rPr>
        <b/>
        <sz val="9"/>
        <rFont val="Arial"/>
        <family val="2"/>
        <charset val="238"/>
      </rPr>
      <t>10-5S-LAS</t>
    </r>
    <r>
      <rPr>
        <sz val="9"/>
        <rFont val="Arial"/>
        <family val="2"/>
        <charset val="238"/>
      </rPr>
      <t xml:space="preserve"> Logopedyczne aspekty trudności szkolnych</t>
    </r>
  </si>
  <si>
    <r>
      <rPr>
        <b/>
        <sz val="9"/>
        <rFont val="Arial"/>
        <family val="2"/>
        <charset val="238"/>
      </rPr>
      <t xml:space="preserve">10-5S-MNC </t>
    </r>
    <r>
      <rPr>
        <sz val="9"/>
        <rFont val="Arial"/>
        <family val="2"/>
        <charset val="238"/>
      </rPr>
      <t>Metodyka nauczania czytania i pisania</t>
    </r>
  </si>
  <si>
    <r>
      <rPr>
        <b/>
        <sz val="9"/>
        <rFont val="Arial"/>
        <family val="2"/>
        <charset val="238"/>
      </rPr>
      <t xml:space="preserve">10-5S-TTW </t>
    </r>
    <r>
      <rPr>
        <sz val="9"/>
        <rFont val="Arial"/>
        <family val="2"/>
        <charset val="238"/>
      </rPr>
      <t>Terapia trudności wychowawczych</t>
    </r>
  </si>
  <si>
    <r>
      <rPr>
        <b/>
        <sz val="9"/>
        <rFont val="Arial"/>
        <family val="2"/>
        <charset val="238"/>
      </rPr>
      <t xml:space="preserve">10-5S-MPC </t>
    </r>
    <r>
      <rPr>
        <sz val="9"/>
        <rFont val="Arial"/>
        <family val="2"/>
        <charset val="238"/>
      </rPr>
      <t>Metody pracy z uczniem ze specyficznymi trudnościami w czytaniu i pisaniu (cykl 2)</t>
    </r>
  </si>
  <si>
    <r>
      <rPr>
        <b/>
        <sz val="9"/>
        <rFont val="Arial"/>
        <family val="2"/>
        <charset val="238"/>
      </rPr>
      <t>10-5S-MPM</t>
    </r>
    <r>
      <rPr>
        <sz val="9"/>
        <rFont val="Arial"/>
        <family val="2"/>
        <charset val="238"/>
      </rPr>
      <t xml:space="preserve"> Metody pracy z uczniem ze specyficznymi trudnościami w uczeniu się matematyki (cykl 2)</t>
    </r>
  </si>
  <si>
    <r>
      <rPr>
        <b/>
        <sz val="9"/>
        <rFont val="Arial"/>
        <family val="2"/>
        <charset val="238"/>
      </rPr>
      <t xml:space="preserve">10-5S-MZZ </t>
    </r>
    <r>
      <rPr>
        <sz val="9"/>
        <rFont val="Arial"/>
        <family val="2"/>
        <charset val="238"/>
      </rPr>
      <t>Metody pracy z uczniem z zaburzeniami zachowania (cykl 1)</t>
    </r>
  </si>
  <si>
    <t>Moduł metodyczno-praktyczny</t>
  </si>
  <si>
    <r>
      <rPr>
        <b/>
        <sz val="9"/>
        <rFont val="Arial"/>
        <family val="2"/>
        <charset val="238"/>
      </rPr>
      <t xml:space="preserve">10-5S-PAS </t>
    </r>
    <r>
      <rPr>
        <sz val="9"/>
        <rFont val="Arial"/>
        <family val="2"/>
        <charset val="238"/>
      </rPr>
      <t>Patologie społeczne</t>
    </r>
  </si>
  <si>
    <r>
      <rPr>
        <b/>
        <sz val="9"/>
        <rFont val="Arial"/>
        <family val="2"/>
        <charset val="238"/>
      </rPr>
      <t>10-5S-DWR</t>
    </r>
    <r>
      <rPr>
        <sz val="9"/>
        <rFont val="Arial"/>
        <family val="2"/>
        <charset val="238"/>
      </rPr>
      <t xml:space="preserve"> Diagnoza w resocjalizacji</t>
    </r>
  </si>
  <si>
    <r>
      <rPr>
        <b/>
        <sz val="9"/>
        <rFont val="Arial"/>
        <family val="2"/>
        <charset val="238"/>
      </rPr>
      <t>10-5S-PRS</t>
    </r>
    <r>
      <rPr>
        <sz val="9"/>
        <rFont val="Arial"/>
        <family val="2"/>
        <charset val="238"/>
      </rPr>
      <t xml:space="preserve"> Profilaktyka społeczna</t>
    </r>
  </si>
  <si>
    <r>
      <rPr>
        <b/>
        <sz val="9"/>
        <rFont val="Arial"/>
        <family val="2"/>
        <charset val="238"/>
      </rPr>
      <t xml:space="preserve">10-5S-WPW </t>
    </r>
    <r>
      <rPr>
        <sz val="9"/>
        <rFont val="Arial"/>
        <family val="2"/>
        <charset val="238"/>
      </rPr>
      <t>Przestępczość i postępowanie w sprawie nieletnich</t>
    </r>
  </si>
  <si>
    <r>
      <rPr>
        <b/>
        <sz val="9"/>
        <rFont val="Arial"/>
        <family val="2"/>
        <charset val="238"/>
      </rPr>
      <t xml:space="preserve">10-5S-TKD </t>
    </r>
    <r>
      <rPr>
        <sz val="9"/>
        <rFont val="Arial"/>
        <family val="2"/>
        <charset val="238"/>
      </rPr>
      <t>Teoretyczne koncepcje zachowań dewiacyjnych</t>
    </r>
  </si>
  <si>
    <r>
      <rPr>
        <b/>
        <sz val="9"/>
        <rFont val="Arial"/>
        <family val="2"/>
        <charset val="238"/>
      </rPr>
      <t xml:space="preserve">10-5S-PKS </t>
    </r>
    <r>
      <rPr>
        <sz val="9"/>
        <rFont val="Arial"/>
        <family val="2"/>
        <charset val="238"/>
      </rPr>
      <t>Prawne podstawy kurateli sądowej</t>
    </r>
  </si>
  <si>
    <r>
      <rPr>
        <b/>
        <sz val="9"/>
        <rFont val="Arial"/>
        <family val="2"/>
        <charset val="238"/>
      </rPr>
      <t xml:space="preserve">10-5S-RSP </t>
    </r>
    <r>
      <rPr>
        <sz val="9"/>
        <rFont val="Arial"/>
        <family val="2"/>
        <charset val="238"/>
      </rPr>
      <t>Readaptacja społeczna</t>
    </r>
  </si>
  <si>
    <r>
      <rPr>
        <b/>
        <sz val="9"/>
        <rFont val="Arial"/>
        <family val="2"/>
        <charset val="238"/>
      </rPr>
      <t xml:space="preserve">10-5S-DWR1 </t>
    </r>
    <r>
      <rPr>
        <sz val="9"/>
        <rFont val="Arial"/>
        <family val="2"/>
        <charset val="238"/>
      </rPr>
      <t>Diagnoza w resocjalizacji</t>
    </r>
  </si>
  <si>
    <r>
      <rPr>
        <b/>
        <sz val="9"/>
        <rFont val="Arial"/>
        <family val="2"/>
        <charset val="238"/>
      </rPr>
      <t xml:space="preserve">10-5S-WSS </t>
    </r>
    <r>
      <rPr>
        <sz val="9"/>
        <rFont val="Arial"/>
        <family val="2"/>
        <charset val="238"/>
      </rPr>
      <t>Współczesne patologie społeczne</t>
    </r>
  </si>
  <si>
    <r>
      <rPr>
        <b/>
        <sz val="9"/>
        <rFont val="Arial"/>
        <family val="2"/>
        <charset val="238"/>
      </rPr>
      <t xml:space="preserve">10-5S-SRP </t>
    </r>
    <r>
      <rPr>
        <sz val="9"/>
        <rFont val="Arial"/>
        <family val="2"/>
        <charset val="238"/>
      </rPr>
      <t>Strategie rozwiązywania problemów społecznych</t>
    </r>
  </si>
  <si>
    <r>
      <rPr>
        <b/>
        <sz val="9"/>
        <rFont val="Arial"/>
        <family val="2"/>
        <charset val="238"/>
      </rPr>
      <t xml:space="preserve">10-5S-MNE </t>
    </r>
    <r>
      <rPr>
        <sz val="9"/>
        <rFont val="Arial"/>
        <family val="2"/>
        <charset val="238"/>
      </rPr>
      <t>Mediacje i negocjacje</t>
    </r>
  </si>
  <si>
    <r>
      <rPr>
        <b/>
        <sz val="9"/>
        <rFont val="Arial"/>
        <family val="2"/>
        <charset val="238"/>
      </rPr>
      <t xml:space="preserve">10-5S-IFO </t>
    </r>
    <r>
      <rPr>
        <sz val="9"/>
        <rFont val="Arial"/>
        <family val="2"/>
        <charset val="238"/>
      </rPr>
      <t>Instytucjonalne i prorodzinne formy opieki nad dzieckiem</t>
    </r>
  </si>
  <si>
    <t>PUNKTY</t>
  </si>
  <si>
    <t>GODZINY</t>
  </si>
  <si>
    <t>FUND</t>
  </si>
  <si>
    <t>SPEC</t>
  </si>
  <si>
    <t>FAK</t>
  </si>
  <si>
    <t>ECTS</t>
  </si>
  <si>
    <t>I rok, I sem.</t>
  </si>
  <si>
    <t>I rok, II sem.</t>
  </si>
  <si>
    <t>Suma</t>
  </si>
  <si>
    <t>Razem</t>
  </si>
  <si>
    <r>
      <t xml:space="preserve">specjalność nienauczycielska </t>
    </r>
    <r>
      <rPr>
        <b/>
        <i/>
        <sz val="9"/>
        <color indexed="8"/>
        <rFont val="Arial"/>
        <family val="2"/>
        <charset val="238"/>
      </rPr>
      <t>(kwalifikacja):</t>
    </r>
    <r>
      <rPr>
        <b/>
        <sz val="9"/>
        <color indexed="8"/>
        <rFont val="Arial"/>
        <family val="2"/>
        <charset val="238"/>
      </rPr>
      <t xml:space="preserve"> REHABILITACJA OSÓB ZE SPRZĘŻONĄ NIEPEŁNOSPRAWNOŚCIĄ (RONw) – przedmioty specjalnościowe (S)</t>
    </r>
  </si>
  <si>
    <t xml:space="preserve">Moduł praktyczno-metodyczny </t>
  </si>
  <si>
    <r>
      <t>specjalność nauczycielska</t>
    </r>
    <r>
      <rPr>
        <b/>
        <i/>
        <sz val="9"/>
        <rFont val="Arial"/>
        <family val="2"/>
        <charset val="238"/>
      </rPr>
      <t xml:space="preserve"> (kwalifikacja)</t>
    </r>
    <r>
      <rPr>
        <b/>
        <sz val="9"/>
        <rFont val="Arial"/>
        <family val="2"/>
        <charset val="238"/>
      </rPr>
      <t xml:space="preserve">: EDUKACJA I REHABILITACJA OSÓB Z NIEPEŁNOSPRAWNOŚCIĄ INTELEKTUALNĄ (ERIw) </t>
    </r>
  </si>
  <si>
    <r>
      <t>specjalność nienauczycielska</t>
    </r>
    <r>
      <rPr>
        <b/>
        <i/>
        <sz val="9"/>
        <rFont val="Arial"/>
        <family val="2"/>
        <charset val="238"/>
      </rPr>
      <t xml:space="preserve"> (kwalifikacja)</t>
    </r>
    <r>
      <rPr>
        <b/>
        <sz val="9"/>
        <rFont val="Arial"/>
        <family val="2"/>
        <charset val="238"/>
      </rPr>
      <t>: REHABILITACJA OSÓB ZE SPRZĘŻONĄ NIEPEŁNOSPRAWNOŚCIĄ (RONw)</t>
    </r>
  </si>
  <si>
    <r>
      <t xml:space="preserve">specjalność nauczycielska </t>
    </r>
    <r>
      <rPr>
        <b/>
        <i/>
        <sz val="9"/>
        <color indexed="8"/>
        <rFont val="Arial"/>
        <family val="2"/>
        <charset val="238"/>
      </rPr>
      <t>(kwalifikacja)</t>
    </r>
    <r>
      <rPr>
        <b/>
        <sz val="9"/>
        <color indexed="8"/>
        <rFont val="Arial"/>
        <family val="2"/>
        <charset val="238"/>
      </rPr>
      <t>: PEDAGOGIKA TERAPEUTYCZNO-LECZNICZA (PTLw) – przedmioty specjalnościowe (S)</t>
    </r>
  </si>
  <si>
    <r>
      <t xml:space="preserve">specjalność nienauczycielska </t>
    </r>
    <r>
      <rPr>
        <b/>
        <i/>
        <sz val="9"/>
        <color indexed="8"/>
        <rFont val="Arial"/>
        <family val="2"/>
        <charset val="238"/>
      </rPr>
      <t>(kwalifikacja)</t>
    </r>
    <r>
      <rPr>
        <b/>
        <sz val="9"/>
        <color indexed="8"/>
        <rFont val="Arial"/>
        <family val="2"/>
        <charset val="238"/>
      </rPr>
      <t>: PEDAGOGIKA RESOCJALIZACYJNA Z PROFILAKTYKĄ SPOŁECZNĄ (PRPw) – przedmioty specjalnościowe (S)</t>
    </r>
  </si>
  <si>
    <r>
      <t xml:space="preserve">10-5F-EPW1 </t>
    </r>
    <r>
      <rPr>
        <sz val="9"/>
        <rFont val="Arial"/>
        <family val="2"/>
        <charset val="238"/>
      </rPr>
      <t>Etyczne problemy współczesności</t>
    </r>
  </si>
  <si>
    <r>
      <t xml:space="preserve">10-5F-PPH </t>
    </r>
    <r>
      <rPr>
        <sz val="9"/>
        <rFont val="Arial"/>
        <family val="2"/>
        <charset val="238"/>
      </rPr>
      <t>Prawne podstawy edukacji, rehabilitacji, resocjalizacji</t>
    </r>
  </si>
  <si>
    <r>
      <t xml:space="preserve">10-5F-REZ1 </t>
    </r>
    <r>
      <rPr>
        <sz val="9"/>
        <rFont val="Arial"/>
        <family val="2"/>
        <charset val="238"/>
      </rPr>
      <t>Rehabilitacja społeczna i zawodowa</t>
    </r>
  </si>
  <si>
    <r>
      <t xml:space="preserve">specjalność nauczycielska </t>
    </r>
    <r>
      <rPr>
        <b/>
        <i/>
        <sz val="9"/>
        <color indexed="8"/>
        <rFont val="Arial"/>
        <family val="2"/>
        <charset val="238"/>
      </rPr>
      <t>(kontynuacja specjalności)</t>
    </r>
    <r>
      <rPr>
        <b/>
        <sz val="9"/>
        <color indexed="8"/>
        <rFont val="Arial"/>
        <family val="2"/>
        <charset val="238"/>
      </rPr>
      <t>: LOGOPEDIA (LOGo) – przedmioty specjalnościowe (S)</t>
    </r>
  </si>
  <si>
    <r>
      <t xml:space="preserve">specjalność nauczycielska </t>
    </r>
    <r>
      <rPr>
        <b/>
        <i/>
        <sz val="9"/>
        <rFont val="Arial"/>
        <family val="2"/>
        <charset val="238"/>
      </rPr>
      <t>(kontynuacja)</t>
    </r>
    <r>
      <rPr>
        <b/>
        <sz val="9"/>
        <rFont val="Arial"/>
        <family val="2"/>
        <charset val="238"/>
      </rPr>
      <t xml:space="preserve">: LOGOPEDIA (LOGo) </t>
    </r>
  </si>
  <si>
    <r>
      <t xml:space="preserve">specjalność nauczycielska </t>
    </r>
    <r>
      <rPr>
        <b/>
        <i/>
        <sz val="9"/>
        <rFont val="Arial"/>
        <family val="2"/>
        <charset val="238"/>
      </rPr>
      <t>(kwalifikacja)</t>
    </r>
    <r>
      <rPr>
        <b/>
        <sz val="9"/>
        <rFont val="Arial"/>
        <family val="2"/>
        <charset val="238"/>
      </rPr>
      <t>: EDUKACJA INTEGRACYJNA I WŁĄCZAJĄCA (EIWw)</t>
    </r>
  </si>
  <si>
    <r>
      <t>specjalność nauczycielska</t>
    </r>
    <r>
      <rPr>
        <b/>
        <i/>
        <sz val="9"/>
        <color indexed="8"/>
        <rFont val="Arial"/>
        <family val="2"/>
        <charset val="238"/>
      </rPr>
      <t xml:space="preserve"> (kwalifikacja)</t>
    </r>
    <r>
      <rPr>
        <b/>
        <sz val="9"/>
        <color indexed="8"/>
        <rFont val="Arial"/>
        <family val="2"/>
        <charset val="238"/>
      </rPr>
      <t>: EDUKACJA INTEGRACYJNA I WŁĄCZAJĄCA (EIWw) – przedmioty specjalnościowe (S)</t>
    </r>
  </si>
  <si>
    <r>
      <t>specjalność nauczycielska (</t>
    </r>
    <r>
      <rPr>
        <b/>
        <i/>
        <sz val="9"/>
        <rFont val="Arial"/>
        <family val="2"/>
        <charset val="238"/>
      </rPr>
      <t>kwalifikacja)</t>
    </r>
    <r>
      <rPr>
        <b/>
        <sz val="9"/>
        <rFont val="Arial"/>
        <family val="2"/>
        <charset val="238"/>
      </rPr>
      <t>: PEDAGOGIKA TERAPEUTYCZNO-LECZNICZA (PTLw)</t>
    </r>
  </si>
  <si>
    <r>
      <t xml:space="preserve">specjalność nauczycielska </t>
    </r>
    <r>
      <rPr>
        <b/>
        <i/>
        <sz val="9"/>
        <rFont val="Arial"/>
        <family val="2"/>
        <charset val="238"/>
      </rPr>
      <t>(kwalifikacja)</t>
    </r>
    <r>
      <rPr>
        <b/>
        <sz val="9"/>
        <rFont val="Arial"/>
        <family val="2"/>
        <charset val="238"/>
      </rPr>
      <t>: TERAPIA PEDAGOGICZNA (TPEw)</t>
    </r>
  </si>
  <si>
    <t>specjalność nienauczycielska (kwalifikacja): PEDAGOGIKA RESOCJALIZACYJNA Z PROFILAKTYKĄ SPOŁECZNĄ (PRPw)</t>
  </si>
  <si>
    <r>
      <t xml:space="preserve">10-5F-EZS </t>
    </r>
    <r>
      <rPr>
        <sz val="9"/>
        <rFont val="Arial"/>
        <family val="2"/>
        <charset val="238"/>
      </rPr>
      <t>Etyka zawodu pedagoga specjalnego</t>
    </r>
  </si>
  <si>
    <r>
      <t xml:space="preserve">10-0F-WJ1 </t>
    </r>
    <r>
      <rPr>
        <sz val="9"/>
        <rFont val="Arial"/>
        <family val="2"/>
        <charset val="238"/>
      </rPr>
      <t xml:space="preserve">Wykład monograficzny kierunkowy w języku obcym - 1 </t>
    </r>
    <r>
      <rPr>
        <b/>
        <i/>
        <sz val="9"/>
        <rFont val="Arial"/>
        <family val="2"/>
        <charset val="238"/>
      </rPr>
      <t>(jeden do wyboru):</t>
    </r>
  </si>
  <si>
    <r>
      <rPr>
        <b/>
        <sz val="9"/>
        <rFont val="Arial"/>
        <family val="2"/>
        <charset val="238"/>
      </rPr>
      <t xml:space="preserve">10-0F-WA1 </t>
    </r>
    <r>
      <rPr>
        <sz val="9"/>
        <rFont val="Arial"/>
        <family val="2"/>
        <charset val="238"/>
      </rPr>
      <t>Wykład monograficzny kierunkowy w języku angielskim - 1</t>
    </r>
  </si>
  <si>
    <r>
      <rPr>
        <b/>
        <sz val="9"/>
        <rFont val="Arial"/>
        <family val="2"/>
        <charset val="238"/>
      </rPr>
      <t xml:space="preserve">10-0F-WN1 </t>
    </r>
    <r>
      <rPr>
        <sz val="9"/>
        <rFont val="Arial"/>
        <family val="2"/>
        <charset val="238"/>
      </rPr>
      <t>Wykład monograficzny kierunkowy w języku niemieckim - 1</t>
    </r>
  </si>
  <si>
    <r>
      <rPr>
        <b/>
        <sz val="9"/>
        <rFont val="Arial"/>
        <family val="2"/>
        <charset val="238"/>
      </rPr>
      <t xml:space="preserve">10-0F-WR1 </t>
    </r>
    <r>
      <rPr>
        <sz val="9"/>
        <rFont val="Arial"/>
        <family val="2"/>
        <charset val="238"/>
      </rPr>
      <t>Wykład monograficzny kierunkowy w języku rosyjskim - 1</t>
    </r>
  </si>
  <si>
    <r>
      <t xml:space="preserve">10-0F-WJ2 </t>
    </r>
    <r>
      <rPr>
        <sz val="9"/>
        <rFont val="Arial"/>
        <family val="2"/>
        <charset val="238"/>
      </rPr>
      <t xml:space="preserve">Wykład monograficzny kierunkowy w języku obcym - 2 </t>
    </r>
    <r>
      <rPr>
        <b/>
        <i/>
        <sz val="9"/>
        <rFont val="Arial"/>
        <family val="2"/>
        <charset val="238"/>
      </rPr>
      <t>(jeden do wyboru):</t>
    </r>
  </si>
  <si>
    <r>
      <rPr>
        <b/>
        <sz val="9"/>
        <rFont val="Arial"/>
        <family val="2"/>
        <charset val="238"/>
      </rPr>
      <t xml:space="preserve">10-0F-WA2 </t>
    </r>
    <r>
      <rPr>
        <sz val="9"/>
        <rFont val="Arial"/>
        <family val="2"/>
        <charset val="238"/>
      </rPr>
      <t>Wykład monograficzny kierunkowy w języku angielskim - 2</t>
    </r>
  </si>
  <si>
    <r>
      <rPr>
        <b/>
        <sz val="9"/>
        <rFont val="Arial"/>
        <family val="2"/>
        <charset val="238"/>
      </rPr>
      <t xml:space="preserve">10-0F-WN2 </t>
    </r>
    <r>
      <rPr>
        <sz val="9"/>
        <rFont val="Arial"/>
        <family val="2"/>
        <charset val="238"/>
      </rPr>
      <t>Wykład monograficzny kierunkowy w języku niemieckim - 2</t>
    </r>
  </si>
  <si>
    <r>
      <rPr>
        <b/>
        <sz val="9"/>
        <rFont val="Arial"/>
        <family val="2"/>
        <charset val="238"/>
      </rPr>
      <t xml:space="preserve">10-0F-WR2 </t>
    </r>
    <r>
      <rPr>
        <sz val="9"/>
        <rFont val="Arial"/>
        <family val="2"/>
        <charset val="238"/>
      </rPr>
      <t>Wykład monograficzny kierunkowy w języku rosyjskim - 2</t>
    </r>
  </si>
  <si>
    <r>
      <t xml:space="preserve">10-5F-WPP1 </t>
    </r>
    <r>
      <rPr>
        <sz val="9"/>
        <rFont val="Arial"/>
        <family val="2"/>
        <charset val="238"/>
      </rPr>
      <t>Współczesne problemy psychologii</t>
    </r>
  </si>
  <si>
    <r>
      <rPr>
        <b/>
        <sz val="9"/>
        <color indexed="8"/>
        <rFont val="Arial"/>
        <family val="2"/>
        <charset val="238"/>
      </rPr>
      <t xml:space="preserve">10-5S-KIN2 </t>
    </r>
    <r>
      <rPr>
        <sz val="9"/>
        <color indexed="8"/>
        <rFont val="Arial"/>
        <family val="2"/>
        <charset val="238"/>
      </rPr>
      <t>Kształcenie integracyjne i włączające</t>
    </r>
  </si>
  <si>
    <r>
      <rPr>
        <b/>
        <sz val="9"/>
        <color indexed="8"/>
        <rFont val="Arial"/>
        <family val="2"/>
        <charset val="238"/>
      </rPr>
      <t xml:space="preserve">10-5S-WOF </t>
    </r>
    <r>
      <rPr>
        <sz val="9"/>
        <color indexed="8"/>
        <rFont val="Arial"/>
        <family val="2"/>
        <charset val="238"/>
      </rPr>
      <t>Wielospecjalistyczna ocena poziomu funkcjonowania ucznia</t>
    </r>
  </si>
  <si>
    <r>
      <rPr>
        <b/>
        <sz val="9"/>
        <rFont val="Arial"/>
        <family val="2"/>
        <charset val="238"/>
      </rPr>
      <t xml:space="preserve">10-5S-MTA1 </t>
    </r>
    <r>
      <rPr>
        <sz val="9"/>
        <rFont val="Arial"/>
        <family val="2"/>
        <charset val="238"/>
      </rPr>
      <t>Metodyka pracy edukacyjno-terapeutycznej z uczniem z autyzmem</t>
    </r>
  </si>
  <si>
    <r>
      <rPr>
        <b/>
        <sz val="9"/>
        <rFont val="Arial"/>
        <family val="2"/>
        <charset val="238"/>
      </rPr>
      <t xml:space="preserve">10-5S-KIT2 </t>
    </r>
    <r>
      <rPr>
        <sz val="9"/>
        <rFont val="Arial"/>
        <family val="2"/>
        <charset val="238"/>
      </rPr>
      <t>Konstruowanie indywidualnych programów edukacyjno-terapeutycznych</t>
    </r>
  </si>
  <si>
    <r>
      <t>10-5S-DFU1</t>
    </r>
    <r>
      <rPr>
        <sz val="9"/>
        <rFont val="Arial"/>
        <family val="2"/>
        <charset val="238"/>
      </rPr>
      <t xml:space="preserve"> Diagnoza funkcjonalna</t>
    </r>
  </si>
  <si>
    <r>
      <rPr>
        <b/>
        <sz val="9"/>
        <rFont val="Arial"/>
        <family val="2"/>
        <charset val="238"/>
      </rPr>
      <t xml:space="preserve">10-5S-KIN3 </t>
    </r>
    <r>
      <rPr>
        <sz val="9"/>
        <rFont val="Arial"/>
        <family val="2"/>
        <charset val="238"/>
      </rPr>
      <t>Kształcenie integracyjne i włączające</t>
    </r>
  </si>
  <si>
    <r>
      <rPr>
        <b/>
        <sz val="9"/>
        <rFont val="Arial"/>
        <family val="2"/>
        <charset val="238"/>
      </rPr>
      <t>10-5S-KPE1</t>
    </r>
    <r>
      <rPr>
        <sz val="9"/>
        <rFont val="Arial"/>
        <family val="2"/>
        <charset val="238"/>
      </rPr>
      <t xml:space="preserve"> Konstruowanie programów edukacyjno-terapeutycznych</t>
    </r>
  </si>
  <si>
    <r>
      <t xml:space="preserve">10-5S-MPO1 </t>
    </r>
    <r>
      <rPr>
        <sz val="9"/>
        <rFont val="Arial"/>
        <family val="2"/>
        <charset val="238"/>
      </rPr>
      <t>Metodyka pracy opiekuńczo-wychowawczej</t>
    </r>
  </si>
  <si>
    <r>
      <rPr>
        <b/>
        <sz val="9"/>
        <rFont val="Arial"/>
        <family val="2"/>
        <charset val="238"/>
      </rPr>
      <t>10-5S-PNS1</t>
    </r>
    <r>
      <rPr>
        <sz val="9"/>
        <rFont val="Arial"/>
        <family val="2"/>
        <charset val="238"/>
      </rPr>
      <t xml:space="preserve"> Psychologia nieprzystosowanych społecznie</t>
    </r>
  </si>
  <si>
    <r>
      <rPr>
        <b/>
        <sz val="9"/>
        <rFont val="Arial"/>
        <family val="2"/>
        <charset val="238"/>
      </rPr>
      <t xml:space="preserve">10-5S-PNP2 </t>
    </r>
    <r>
      <rPr>
        <sz val="9"/>
        <rFont val="Arial"/>
        <family val="2"/>
        <charset val="238"/>
      </rPr>
      <t>Prawa nieletnich w procesie wychowania i resocjalizacji</t>
    </r>
  </si>
  <si>
    <r>
      <rPr>
        <b/>
        <sz val="9"/>
        <rFont val="Arial"/>
        <family val="2"/>
        <charset val="238"/>
      </rPr>
      <t xml:space="preserve">10-5S-CIT1 </t>
    </r>
    <r>
      <rPr>
        <sz val="9"/>
        <rFont val="Arial"/>
        <family val="2"/>
        <charset val="238"/>
      </rPr>
      <t>Człowiek w instytucji totalnej</t>
    </r>
  </si>
  <si>
    <r>
      <rPr>
        <b/>
        <sz val="9"/>
        <rFont val="Arial"/>
        <family val="2"/>
        <charset val="238"/>
      </rPr>
      <t xml:space="preserve">10-5S-MPK2 </t>
    </r>
    <r>
      <rPr>
        <sz val="9"/>
        <rFont val="Arial"/>
        <family val="2"/>
        <charset val="238"/>
      </rPr>
      <t>Metodyka pracy kuratora sądowego</t>
    </r>
  </si>
  <si>
    <r>
      <rPr>
        <b/>
        <sz val="9"/>
        <rFont val="Arial"/>
        <family val="2"/>
        <charset val="238"/>
      </rPr>
      <t xml:space="preserve">10-5S-KWP1 </t>
    </r>
    <r>
      <rPr>
        <sz val="9"/>
        <rFont val="Arial"/>
        <family val="2"/>
        <charset val="238"/>
      </rPr>
      <t>Kształcenie w procesie resocjalizacji</t>
    </r>
  </si>
  <si>
    <r>
      <rPr>
        <b/>
        <sz val="9"/>
        <rFont val="Arial"/>
        <family val="2"/>
        <charset val="238"/>
      </rPr>
      <t xml:space="preserve">10-5S-TPR1 </t>
    </r>
    <r>
      <rPr>
        <sz val="9"/>
        <rFont val="Arial"/>
        <family val="2"/>
        <charset val="238"/>
      </rPr>
      <t>Terapia w procesie resocjalizacji</t>
    </r>
  </si>
  <si>
    <r>
      <rPr>
        <b/>
        <sz val="9"/>
        <rFont val="Arial"/>
        <family val="2"/>
        <charset val="238"/>
      </rPr>
      <t xml:space="preserve">10-5S-OPT </t>
    </r>
    <r>
      <rPr>
        <sz val="9"/>
        <rFont val="Arial"/>
        <family val="2"/>
        <charset val="238"/>
      </rPr>
      <t>Obserwacja w pracy terapeutycznej</t>
    </r>
  </si>
  <si>
    <r>
      <rPr>
        <b/>
        <sz val="9"/>
        <rFont val="Arial"/>
        <family val="2"/>
        <charset val="238"/>
      </rPr>
      <t xml:space="preserve">10-5S-PTU1 </t>
    </r>
    <r>
      <rPr>
        <sz val="9"/>
        <rFont val="Arial"/>
        <family val="2"/>
        <charset val="238"/>
      </rPr>
      <t>Proseminarium specjalnościowe - tutoring</t>
    </r>
  </si>
  <si>
    <r>
      <rPr>
        <b/>
        <sz val="9"/>
        <rFont val="Arial"/>
        <family val="2"/>
        <charset val="238"/>
      </rPr>
      <t xml:space="preserve">10-5S-WUS1 </t>
    </r>
    <r>
      <rPr>
        <sz val="9"/>
        <rFont val="Arial"/>
        <family val="2"/>
        <charset val="238"/>
      </rPr>
      <t>Warsztaty umiejętności społecznych</t>
    </r>
  </si>
  <si>
    <r>
      <rPr>
        <b/>
        <sz val="9"/>
        <rFont val="Arial"/>
        <family val="2"/>
        <charset val="238"/>
      </rPr>
      <t>10-5S-WZN</t>
    </r>
    <r>
      <rPr>
        <sz val="9"/>
        <rFont val="Arial"/>
        <family val="2"/>
        <charset val="238"/>
      </rPr>
      <t xml:space="preserve"> Wybrane zagadnienia z neuropsychologii</t>
    </r>
  </si>
  <si>
    <r>
      <rPr>
        <b/>
        <sz val="9"/>
        <rFont val="Arial"/>
        <family val="2"/>
        <charset val="238"/>
      </rPr>
      <t>10-5S-DYG</t>
    </r>
    <r>
      <rPr>
        <sz val="9"/>
        <rFont val="Arial"/>
        <family val="2"/>
        <charset val="238"/>
      </rPr>
      <t xml:space="preserve"> Dysfagia</t>
    </r>
  </si>
  <si>
    <r>
      <rPr>
        <b/>
        <sz val="9"/>
        <rFont val="Arial"/>
        <family val="2"/>
        <charset val="238"/>
      </rPr>
      <t>10-5S-UPL</t>
    </r>
    <r>
      <rPr>
        <sz val="9"/>
        <rFont val="Arial"/>
        <family val="2"/>
        <charset val="238"/>
      </rPr>
      <t xml:space="preserve"> Usprawnianie po laryngektomii</t>
    </r>
  </si>
  <si>
    <r>
      <rPr>
        <b/>
        <sz val="9"/>
        <rFont val="Arial"/>
        <family val="2"/>
        <charset val="238"/>
      </rPr>
      <t>10-5S-PZM</t>
    </r>
    <r>
      <rPr>
        <sz val="9"/>
        <rFont val="Arial"/>
        <family val="2"/>
        <charset val="238"/>
      </rPr>
      <t xml:space="preserve"> Psychogenne zaburzenia mowy</t>
    </r>
  </si>
  <si>
    <r>
      <rPr>
        <b/>
        <sz val="9"/>
        <rFont val="Arial"/>
        <family val="2"/>
        <charset val="238"/>
      </rPr>
      <t xml:space="preserve">10-5S-PAF </t>
    </r>
    <r>
      <rPr>
        <sz val="9"/>
        <rFont val="Arial"/>
        <family val="2"/>
        <charset val="238"/>
      </rPr>
      <t>Patofonetyka</t>
    </r>
  </si>
  <si>
    <r>
      <rPr>
        <b/>
        <sz val="9"/>
        <rFont val="Arial"/>
        <family val="2"/>
        <charset val="238"/>
      </rPr>
      <t xml:space="preserve">10-5S-DAU </t>
    </r>
    <r>
      <rPr>
        <sz val="9"/>
        <rFont val="Arial"/>
        <family val="2"/>
        <charset val="238"/>
      </rPr>
      <t>Diagnoza i terapia logopedyczna osób z autyzmem</t>
    </r>
  </si>
  <si>
    <r>
      <rPr>
        <b/>
        <sz val="9"/>
        <rFont val="Arial"/>
        <family val="2"/>
        <charset val="238"/>
      </rPr>
      <t xml:space="preserve">10-5S-DDY </t>
    </r>
    <r>
      <rPr>
        <sz val="9"/>
        <rFont val="Arial"/>
        <family val="2"/>
        <charset val="238"/>
      </rPr>
      <t>Diagnoza i terapia logopedyczna osób z dyzartrią</t>
    </r>
  </si>
  <si>
    <r>
      <rPr>
        <b/>
        <sz val="9"/>
        <rFont val="Arial"/>
        <family val="2"/>
        <charset val="238"/>
      </rPr>
      <t>10-5S-DAF1</t>
    </r>
    <r>
      <rPr>
        <sz val="9"/>
        <rFont val="Arial"/>
        <family val="2"/>
        <charset val="238"/>
      </rPr>
      <t xml:space="preserve"> Diagnoza i terapia logopedyczna osób z afazją</t>
    </r>
  </si>
  <si>
    <r>
      <rPr>
        <b/>
        <sz val="9"/>
        <rFont val="Arial"/>
        <family val="2"/>
        <charset val="238"/>
      </rPr>
      <t xml:space="preserve">10-5S-WDG </t>
    </r>
    <r>
      <rPr>
        <sz val="9"/>
        <rFont val="Arial"/>
        <family val="2"/>
        <charset val="238"/>
      </rPr>
      <t>Wczesne wspomaganie rozwoju dzieci z zespołami genetycznymi</t>
    </r>
  </si>
  <si>
    <r>
      <rPr>
        <b/>
        <sz val="9"/>
        <rFont val="Arial"/>
        <family val="2"/>
        <charset val="238"/>
      </rPr>
      <t xml:space="preserve">10-5S-KOS1 </t>
    </r>
    <r>
      <rPr>
        <sz val="9"/>
        <rFont val="Arial"/>
        <family val="2"/>
        <charset val="238"/>
      </rPr>
      <t>Komunikacja u osób ze sprzężonymi zaburzeniami</t>
    </r>
  </si>
  <si>
    <r>
      <rPr>
        <b/>
        <sz val="9"/>
        <rFont val="Arial"/>
        <family val="2"/>
        <charset val="238"/>
      </rPr>
      <t>10-5S-WIL1</t>
    </r>
    <r>
      <rPr>
        <sz val="9"/>
        <rFont val="Arial"/>
        <family val="2"/>
        <charset val="238"/>
      </rPr>
      <t xml:space="preserve"> Wczesna interwencja logopedyczna</t>
    </r>
  </si>
  <si>
    <r>
      <rPr>
        <b/>
        <sz val="9"/>
        <rFont val="Arial"/>
        <family val="2"/>
        <charset val="238"/>
      </rPr>
      <t xml:space="preserve">10-5S-SUR1 </t>
    </r>
    <r>
      <rPr>
        <sz val="9"/>
        <rFont val="Arial"/>
        <family val="2"/>
        <charset val="238"/>
      </rPr>
      <t>Surdopedagogika</t>
    </r>
  </si>
  <si>
    <r>
      <rPr>
        <b/>
        <sz val="9"/>
        <rFont val="Arial"/>
        <family val="2"/>
        <charset val="238"/>
      </rPr>
      <t xml:space="preserve">10-5S-PAT1 </t>
    </r>
    <r>
      <rPr>
        <sz val="9"/>
        <rFont val="Arial"/>
        <family val="2"/>
        <charset val="238"/>
      </rPr>
      <t>Podstawy audiologii i techniczne środki korekcyjne</t>
    </r>
  </si>
  <si>
    <r>
      <t xml:space="preserve">specjalność nienauczycielska </t>
    </r>
    <r>
      <rPr>
        <b/>
        <i/>
        <sz val="9"/>
        <color indexed="8"/>
        <rFont val="Arial"/>
        <family val="2"/>
        <charset val="238"/>
      </rPr>
      <t>(kwalifikacja)</t>
    </r>
    <r>
      <rPr>
        <b/>
        <sz val="9"/>
        <color indexed="8"/>
        <rFont val="Arial"/>
        <family val="2"/>
        <charset val="238"/>
      </rPr>
      <t>: PROFILAKTYKA SPOŁECZNA Z RESOCJALIZACJĄ SĄDOWĄ (PSAw) – przedmioty specjalnościowe (S)</t>
    </r>
  </si>
  <si>
    <r>
      <rPr>
        <b/>
        <sz val="9"/>
        <rFont val="Arial"/>
        <family val="2"/>
        <charset val="238"/>
      </rPr>
      <t xml:space="preserve">10-5S-PUL1 </t>
    </r>
    <r>
      <rPr>
        <sz val="9"/>
        <rFont val="Arial"/>
        <family val="2"/>
        <charset val="238"/>
      </rPr>
      <t>Pedagogika ulicy</t>
    </r>
  </si>
  <si>
    <r>
      <t xml:space="preserve">specjalność nienauczycielska </t>
    </r>
    <r>
      <rPr>
        <b/>
        <i/>
        <sz val="9"/>
        <rFont val="Arial"/>
        <family val="2"/>
        <charset val="238"/>
      </rPr>
      <t>(kwalifikacja)</t>
    </r>
    <r>
      <rPr>
        <b/>
        <sz val="9"/>
        <rFont val="Arial"/>
        <family val="2"/>
        <charset val="238"/>
      </rPr>
      <t>: PROFILAKTYKA SPOŁECZNA Z RESOCJALIZACJĄ SĄDOWĄ (PSAw)</t>
    </r>
  </si>
  <si>
    <r>
      <rPr>
        <b/>
        <sz val="9"/>
        <rFont val="Arial"/>
        <family val="2"/>
        <charset val="238"/>
      </rPr>
      <t>10-5S-PLT</t>
    </r>
    <r>
      <rPr>
        <sz val="9"/>
        <rFont val="Arial"/>
        <family val="2"/>
        <charset val="238"/>
      </rPr>
      <t xml:space="preserve"> Pedagogika lecznicza i terapeutyczna</t>
    </r>
  </si>
  <si>
    <r>
      <rPr>
        <b/>
        <sz val="9"/>
        <rFont val="Arial"/>
        <family val="2"/>
        <charset val="238"/>
      </rPr>
      <t xml:space="preserve">10-5S-WPA </t>
    </r>
    <r>
      <rPr>
        <sz val="9"/>
        <rFont val="Arial"/>
        <family val="2"/>
        <charset val="238"/>
      </rPr>
      <t>Wspieranie pedagogiczne dzieci z autyzmem</t>
    </r>
  </si>
  <si>
    <r>
      <rPr>
        <b/>
        <sz val="9"/>
        <rFont val="Arial"/>
        <family val="2"/>
        <charset val="238"/>
      </rPr>
      <t xml:space="preserve">10-5S-WAM </t>
    </r>
    <r>
      <rPr>
        <sz val="9"/>
        <rFont val="Arial"/>
        <family val="2"/>
        <charset val="238"/>
      </rPr>
      <t>Wspomagające i alternatywne metody komunikacji</t>
    </r>
  </si>
  <si>
    <r>
      <rPr>
        <b/>
        <sz val="9"/>
        <rFont val="Arial"/>
        <family val="2"/>
        <charset val="238"/>
      </rPr>
      <t xml:space="preserve">10-5S-MUP </t>
    </r>
    <r>
      <rPr>
        <sz val="9"/>
        <rFont val="Arial"/>
        <family val="2"/>
        <charset val="238"/>
      </rPr>
      <t>Metodyka i organizacja uczenia dzieci w placówkach leczniczych</t>
    </r>
  </si>
  <si>
    <r>
      <rPr>
        <b/>
        <sz val="9"/>
        <rFont val="Arial"/>
        <family val="2"/>
        <charset val="238"/>
      </rPr>
      <t xml:space="preserve">10-5S-MNY </t>
    </r>
    <r>
      <rPr>
        <sz val="9"/>
        <rFont val="Arial"/>
        <family val="2"/>
        <charset val="238"/>
      </rPr>
      <t>Metodyka nauczania indywidualnego</t>
    </r>
  </si>
  <si>
    <r>
      <rPr>
        <b/>
        <sz val="9"/>
        <rFont val="Arial"/>
        <family val="2"/>
        <charset val="238"/>
      </rPr>
      <t xml:space="preserve">10-5S-OEI </t>
    </r>
    <r>
      <rPr>
        <sz val="9"/>
        <rFont val="Arial"/>
        <family val="2"/>
        <charset val="238"/>
      </rPr>
      <t>Ocenianie i ewaluacja w szkole integracyjnej</t>
    </r>
  </si>
  <si>
    <r>
      <rPr>
        <b/>
        <sz val="9"/>
        <rFont val="Arial"/>
        <family val="2"/>
        <charset val="238"/>
      </rPr>
      <t xml:space="preserve">10-5S-UKW </t>
    </r>
    <r>
      <rPr>
        <sz val="9"/>
        <rFont val="Arial"/>
        <family val="2"/>
        <charset val="238"/>
      </rPr>
      <t>Umiejętności komunikacyjne w pracy wychowawczej</t>
    </r>
  </si>
  <si>
    <r>
      <rPr>
        <b/>
        <sz val="9"/>
        <rFont val="Arial"/>
        <family val="2"/>
        <charset val="238"/>
      </rPr>
      <t xml:space="preserve">10-5S-PET </t>
    </r>
    <r>
      <rPr>
        <sz val="9"/>
        <rFont val="Arial"/>
        <family val="2"/>
        <charset val="238"/>
      </rPr>
      <t>Programy edukacyjno-terapeutyczne</t>
    </r>
  </si>
  <si>
    <r>
      <rPr>
        <b/>
        <sz val="9"/>
        <rFont val="Arial"/>
        <family val="2"/>
        <charset val="238"/>
      </rPr>
      <t xml:space="preserve">10-5S-WAT1 </t>
    </r>
    <r>
      <rPr>
        <sz val="9"/>
        <rFont val="Arial"/>
        <family val="2"/>
        <charset val="238"/>
      </rPr>
      <t>Warsztaty terapii pedagogicznej</t>
    </r>
  </si>
  <si>
    <r>
      <t xml:space="preserve">specjalność nienauczycielska </t>
    </r>
    <r>
      <rPr>
        <b/>
        <i/>
        <sz val="9"/>
        <rFont val="Arial"/>
        <family val="2"/>
        <charset val="238"/>
      </rPr>
      <t>(kontynuacja specjalności)</t>
    </r>
    <r>
      <rPr>
        <b/>
        <sz val="9"/>
        <rFont val="Arial"/>
        <family val="2"/>
        <charset val="238"/>
      </rPr>
      <t>: PEDAGOGIKA RESOCJALIZACYJNA Z PROFILAKTYKĄ SPOŁECZNĄ (PRPo) – przedmioty specjalnościowe (S)</t>
    </r>
  </si>
  <si>
    <r>
      <rPr>
        <b/>
        <sz val="9"/>
        <rFont val="Arial"/>
        <family val="2"/>
        <charset val="238"/>
      </rPr>
      <t xml:space="preserve">10-5S-WKR </t>
    </r>
    <r>
      <rPr>
        <sz val="9"/>
        <rFont val="Arial"/>
        <family val="2"/>
        <charset val="238"/>
      </rPr>
      <t>Współczesne koncepcje resocjalizacji</t>
    </r>
  </si>
  <si>
    <r>
      <rPr>
        <b/>
        <sz val="9"/>
        <rFont val="Arial"/>
        <family val="2"/>
        <charset val="238"/>
      </rPr>
      <t xml:space="preserve">10-5S-MKR </t>
    </r>
    <r>
      <rPr>
        <sz val="9"/>
        <rFont val="Arial"/>
        <family val="2"/>
        <charset val="238"/>
      </rPr>
      <t>Metody kreatywnej resocjalizacji</t>
    </r>
  </si>
  <si>
    <r>
      <rPr>
        <b/>
        <sz val="9"/>
        <rFont val="Arial"/>
        <family val="2"/>
        <charset val="238"/>
      </rPr>
      <t xml:space="preserve">10-5S-MNS1 </t>
    </r>
    <r>
      <rPr>
        <sz val="9"/>
        <rFont val="Arial"/>
        <family val="2"/>
        <charset val="238"/>
      </rPr>
      <t>Mediacje i negocjacje społeczne</t>
    </r>
  </si>
  <si>
    <r>
      <rPr>
        <b/>
        <sz val="9"/>
        <rFont val="Arial"/>
        <family val="2"/>
        <charset val="238"/>
      </rPr>
      <t xml:space="preserve">10-5S-WTP </t>
    </r>
    <r>
      <rPr>
        <sz val="9"/>
        <rFont val="Arial"/>
        <family val="2"/>
        <charset val="238"/>
      </rPr>
      <t>Warsztat tworzenia projektów profilaktycznych</t>
    </r>
  </si>
  <si>
    <r>
      <rPr>
        <b/>
        <sz val="9"/>
        <rFont val="Arial"/>
        <family val="2"/>
        <charset val="238"/>
      </rPr>
      <t xml:space="preserve">10-5S-MSP </t>
    </r>
    <r>
      <rPr>
        <sz val="9"/>
        <rFont val="Arial"/>
        <family val="2"/>
        <charset val="238"/>
      </rPr>
      <t>Metody pracy ze sprawcą przemocy</t>
    </r>
  </si>
  <si>
    <r>
      <rPr>
        <b/>
        <sz val="9"/>
        <rFont val="Arial"/>
        <family val="2"/>
        <charset val="238"/>
      </rPr>
      <t xml:space="preserve">10-5S-MOZ </t>
    </r>
    <r>
      <rPr>
        <sz val="9"/>
        <rFont val="Arial"/>
        <family val="2"/>
        <charset val="238"/>
      </rPr>
      <t>Metodyka oddziaływań resocjalizacyjnych w środowisku zamkniętym</t>
    </r>
  </si>
  <si>
    <r>
      <rPr>
        <b/>
        <sz val="9"/>
        <rFont val="Arial"/>
        <family val="2"/>
        <charset val="238"/>
      </rPr>
      <t xml:space="preserve">10-5S-KOI </t>
    </r>
    <r>
      <rPr>
        <sz val="9"/>
        <rFont val="Arial"/>
        <family val="2"/>
        <charset val="238"/>
      </rPr>
      <t>Komunikacja interpersonalna</t>
    </r>
  </si>
  <si>
    <r>
      <rPr>
        <b/>
        <sz val="9"/>
        <rFont val="Arial"/>
        <family val="2"/>
        <charset val="238"/>
      </rPr>
      <t xml:space="preserve">10-5S-WPK </t>
    </r>
    <r>
      <rPr>
        <sz val="9"/>
        <rFont val="Arial"/>
        <family val="2"/>
        <charset val="238"/>
      </rPr>
      <t>Wybrane problemy przestępczości dziewcząt i kobiet</t>
    </r>
  </si>
  <si>
    <r>
      <rPr>
        <b/>
        <sz val="9"/>
        <rFont val="Arial"/>
        <family val="2"/>
        <charset val="238"/>
      </rPr>
      <t xml:space="preserve">10-5S-ARO </t>
    </r>
    <r>
      <rPr>
        <sz val="9"/>
        <rFont val="Arial"/>
        <family val="2"/>
        <charset val="238"/>
      </rPr>
      <t>Asystent rodzinny - warsztat</t>
    </r>
  </si>
  <si>
    <r>
      <rPr>
        <b/>
        <sz val="9"/>
        <rFont val="Arial"/>
        <family val="2"/>
        <charset val="238"/>
      </rPr>
      <t xml:space="preserve">10-5S-EHN </t>
    </r>
    <r>
      <rPr>
        <sz val="9"/>
        <rFont val="Arial"/>
        <family val="2"/>
        <charset val="238"/>
      </rPr>
      <t>Edukacja i rehabilitacja osób z niepełnosprawnością intelektualną</t>
    </r>
  </si>
  <si>
    <r>
      <rPr>
        <b/>
        <sz val="9"/>
        <rFont val="Arial"/>
        <family val="2"/>
        <charset val="238"/>
      </rPr>
      <t xml:space="preserve">10-5S-WKS1 </t>
    </r>
    <r>
      <rPr>
        <sz val="9"/>
        <rFont val="Arial"/>
        <family val="2"/>
        <charset val="238"/>
      </rPr>
      <t>Współczesne koncepcje profilaktyki społecznej i resocjalizacji sądowej</t>
    </r>
  </si>
  <si>
    <r>
      <t xml:space="preserve">10-5F-AKU1 </t>
    </r>
    <r>
      <rPr>
        <sz val="9"/>
        <rFont val="Arial"/>
        <family val="2"/>
        <charset val="238"/>
      </rPr>
      <t>Antropologia kulturowa</t>
    </r>
  </si>
  <si>
    <r>
      <rPr>
        <b/>
        <sz val="9"/>
        <rFont val="Arial"/>
        <family val="2"/>
        <charset val="238"/>
      </rPr>
      <t xml:space="preserve">10-5S-PWW </t>
    </r>
    <r>
      <rPr>
        <sz val="9"/>
        <rFont val="Arial"/>
        <family val="2"/>
        <charset val="238"/>
      </rPr>
      <t>Programy wychowawcze w edukacji włączającej</t>
    </r>
  </si>
  <si>
    <r>
      <rPr>
        <b/>
        <sz val="9"/>
        <rFont val="Arial"/>
        <family val="2"/>
        <charset val="238"/>
      </rPr>
      <t xml:space="preserve">10-5S-DEZ </t>
    </r>
    <r>
      <rPr>
        <sz val="9"/>
        <rFont val="Arial"/>
        <family val="2"/>
        <charset val="238"/>
      </rPr>
      <t>Doradztwo edukacyjno-zawodowe dla uczniów ze specjalnymi potrzebami edukacyjnymi</t>
    </r>
  </si>
  <si>
    <r>
      <rPr>
        <b/>
        <sz val="9"/>
        <rFont val="Arial"/>
        <family val="2"/>
        <charset val="238"/>
      </rPr>
      <t xml:space="preserve">10-5S-MWR </t>
    </r>
    <r>
      <rPr>
        <sz val="9"/>
        <rFont val="Arial"/>
        <family val="2"/>
        <charset val="238"/>
      </rPr>
      <t>Metody współpracy z rodziną</t>
    </r>
  </si>
  <si>
    <r>
      <rPr>
        <b/>
        <sz val="9"/>
        <rFont val="Arial"/>
        <family val="2"/>
        <charset val="238"/>
      </rPr>
      <t xml:space="preserve">10-5S-MPG </t>
    </r>
    <r>
      <rPr>
        <sz val="9"/>
        <rFont val="Arial"/>
        <family val="2"/>
        <charset val="238"/>
      </rPr>
      <t>Metodyka pracy z uczniem w grupie zróżnicowanej</t>
    </r>
  </si>
  <si>
    <r>
      <rPr>
        <b/>
        <sz val="9"/>
        <color indexed="8"/>
        <rFont val="Arial"/>
        <family val="2"/>
        <charset val="238"/>
      </rPr>
      <t>10-5S-MRL</t>
    </r>
    <r>
      <rPr>
        <sz val="9"/>
        <color indexed="8"/>
        <rFont val="Arial"/>
        <family val="2"/>
        <charset val="238"/>
      </rPr>
      <t xml:space="preserve"> Metodyka rewalidacji indywidualnej uczniów z lekką niepełnosprawnością intelektualną</t>
    </r>
  </si>
  <si>
    <r>
      <rPr>
        <b/>
        <sz val="9"/>
        <color indexed="8"/>
        <rFont val="Arial"/>
        <family val="2"/>
        <charset val="238"/>
      </rPr>
      <t xml:space="preserve">10-5S-FDA2 </t>
    </r>
    <r>
      <rPr>
        <sz val="9"/>
        <color indexed="8"/>
        <rFont val="Arial"/>
        <family val="2"/>
        <charset val="238"/>
      </rPr>
      <t>Funkcjonalna diagnoza osób z autyzmem II (wielospecjalistyczna ocena poziomu funkcjonowania ucznia)</t>
    </r>
  </si>
  <si>
    <r>
      <rPr>
        <b/>
        <sz val="9"/>
        <color indexed="8"/>
        <rFont val="Arial"/>
        <family val="2"/>
        <charset val="238"/>
      </rPr>
      <t xml:space="preserve">10-5S-MAU </t>
    </r>
    <r>
      <rPr>
        <sz val="9"/>
        <color indexed="8"/>
        <rFont val="Arial"/>
        <family val="2"/>
        <charset val="238"/>
      </rPr>
      <t>Metody terapii autyzmu</t>
    </r>
  </si>
  <si>
    <r>
      <rPr>
        <b/>
        <sz val="9"/>
        <color indexed="8"/>
        <rFont val="Arial"/>
        <family val="2"/>
        <charset val="238"/>
      </rPr>
      <t xml:space="preserve">10-5S-MWU </t>
    </r>
    <r>
      <rPr>
        <sz val="9"/>
        <color indexed="8"/>
        <rFont val="Arial"/>
        <family val="2"/>
        <charset val="238"/>
      </rPr>
      <t>Metodyka nauczania i wychowania uczniów z umiarkowaną i znaczną niepełnosprawnością intelektualną w szkołach przysposabiających do pracy</t>
    </r>
  </si>
  <si>
    <r>
      <rPr>
        <b/>
        <sz val="9"/>
        <color indexed="8"/>
        <rFont val="Arial"/>
        <family val="2"/>
        <charset val="238"/>
      </rPr>
      <t xml:space="preserve">10-5S-MRK </t>
    </r>
    <r>
      <rPr>
        <sz val="9"/>
        <color indexed="8"/>
        <rFont val="Arial"/>
        <family val="2"/>
        <charset val="238"/>
      </rPr>
      <t>Metody wspierania rozwoju komunikacji</t>
    </r>
  </si>
  <si>
    <r>
      <rPr>
        <b/>
        <sz val="9"/>
        <color indexed="8"/>
        <rFont val="Arial"/>
        <family val="2"/>
        <charset val="238"/>
      </rPr>
      <t xml:space="preserve">10-5S-MWA </t>
    </r>
    <r>
      <rPr>
        <sz val="9"/>
        <color indexed="8"/>
        <rFont val="Arial"/>
        <family val="2"/>
        <charset val="238"/>
      </rPr>
      <t>Metodyka wczesnego wspomagania rozwoju dziecka z autyzmem</t>
    </r>
  </si>
  <si>
    <r>
      <rPr>
        <b/>
        <sz val="9"/>
        <color indexed="8"/>
        <rFont val="Arial"/>
        <family val="2"/>
        <charset val="238"/>
      </rPr>
      <t xml:space="preserve">10-5S-RSA </t>
    </r>
    <r>
      <rPr>
        <sz val="9"/>
        <color indexed="8"/>
        <rFont val="Arial"/>
        <family val="2"/>
        <charset val="238"/>
      </rPr>
      <t>Rehabilitacja społeczna i zawodowa osób z niepełnosprawnością intelektualną i autyzmem</t>
    </r>
  </si>
  <si>
    <r>
      <rPr>
        <b/>
        <sz val="9"/>
        <color indexed="8"/>
        <rFont val="Arial"/>
        <family val="2"/>
        <charset val="238"/>
      </rPr>
      <t xml:space="preserve">10-5S-WOA </t>
    </r>
    <r>
      <rPr>
        <sz val="9"/>
        <color indexed="8"/>
        <rFont val="Arial"/>
        <family val="2"/>
        <charset val="238"/>
      </rPr>
      <t>Wspieranie osoby z niepełnosprawnością intelektualną i autyzmem w dorosłym życiu</t>
    </r>
  </si>
  <si>
    <r>
      <rPr>
        <b/>
        <sz val="9"/>
        <color indexed="8"/>
        <rFont val="Arial"/>
        <family val="2"/>
        <charset val="238"/>
      </rPr>
      <t xml:space="preserve">10-5S-KPA </t>
    </r>
    <r>
      <rPr>
        <sz val="9"/>
        <color indexed="8"/>
        <rFont val="Arial"/>
        <family val="2"/>
        <charset val="238"/>
      </rPr>
      <t>Konstruowanie programów terapeutycznych dla dzieci, młodzieży i dorosłych osób z autyzmem</t>
    </r>
  </si>
  <si>
    <r>
      <rPr>
        <b/>
        <sz val="9"/>
        <color indexed="8"/>
        <rFont val="Arial"/>
        <family val="2"/>
        <charset val="238"/>
      </rPr>
      <t xml:space="preserve">10-5S-MTZ </t>
    </r>
    <r>
      <rPr>
        <sz val="9"/>
        <color indexed="8"/>
        <rFont val="Arial"/>
        <family val="2"/>
        <charset val="238"/>
      </rPr>
      <t>Metodyka terapii zajęciowej</t>
    </r>
  </si>
  <si>
    <r>
      <rPr>
        <b/>
        <sz val="9"/>
        <color indexed="8"/>
        <rFont val="Arial"/>
        <family val="2"/>
        <charset val="238"/>
      </rPr>
      <t xml:space="preserve">10-5S-TPS </t>
    </r>
    <r>
      <rPr>
        <sz val="9"/>
        <color indexed="8"/>
        <rFont val="Arial"/>
        <family val="2"/>
        <charset val="238"/>
      </rPr>
      <t>Teoretyczne podstawy rehabilitacji społecznej i zawodowej</t>
    </r>
  </si>
  <si>
    <r>
      <rPr>
        <b/>
        <sz val="9"/>
        <color indexed="8"/>
        <rFont val="Arial"/>
        <family val="2"/>
        <charset val="238"/>
      </rPr>
      <t xml:space="preserve">10-5S-PYZ </t>
    </r>
    <r>
      <rPr>
        <sz val="9"/>
        <color indexed="8"/>
        <rFont val="Arial"/>
        <family val="2"/>
        <charset val="238"/>
      </rPr>
      <t>Psychologia rozwoju zawodowego</t>
    </r>
  </si>
  <si>
    <r>
      <rPr>
        <b/>
        <sz val="9"/>
        <color indexed="8"/>
        <rFont val="Arial"/>
        <family val="2"/>
        <charset val="238"/>
      </rPr>
      <t xml:space="preserve">10-5S-PAZ </t>
    </r>
    <r>
      <rPr>
        <sz val="9"/>
        <color indexed="8"/>
        <rFont val="Arial"/>
        <family val="2"/>
        <charset val="238"/>
      </rPr>
      <t>Prawne aspekty rehabilitacji zawodowej</t>
    </r>
  </si>
  <si>
    <r>
      <rPr>
        <b/>
        <sz val="9"/>
        <color indexed="8"/>
        <rFont val="Arial"/>
        <family val="2"/>
        <charset val="238"/>
      </rPr>
      <t xml:space="preserve">10-5S-DFU2 </t>
    </r>
    <r>
      <rPr>
        <sz val="9"/>
        <color indexed="8"/>
        <rFont val="Arial"/>
        <family val="2"/>
        <charset val="238"/>
      </rPr>
      <t>Diagnoza funkcjonalna</t>
    </r>
  </si>
  <si>
    <r>
      <rPr>
        <b/>
        <sz val="9"/>
        <color indexed="8"/>
        <rFont val="Arial"/>
        <family val="2"/>
        <charset val="238"/>
      </rPr>
      <t xml:space="preserve">10-5S-ZAW2 </t>
    </r>
    <r>
      <rPr>
        <sz val="9"/>
        <color indexed="8"/>
        <rFont val="Arial"/>
        <family val="2"/>
        <charset val="238"/>
      </rPr>
      <t>Zawodoznawstwo</t>
    </r>
  </si>
  <si>
    <r>
      <rPr>
        <b/>
        <sz val="9"/>
        <color indexed="8"/>
        <rFont val="Arial"/>
        <family val="2"/>
        <charset val="238"/>
      </rPr>
      <t xml:space="preserve">10-5S-RZI </t>
    </r>
    <r>
      <rPr>
        <sz val="9"/>
        <color indexed="8"/>
        <rFont val="Arial"/>
        <family val="2"/>
        <charset val="238"/>
      </rPr>
      <t>Rehabilitacja zawodowa osób z niepełnosprawnością intelektualną</t>
    </r>
  </si>
  <si>
    <r>
      <rPr>
        <b/>
        <sz val="9"/>
        <color indexed="8"/>
        <rFont val="Arial"/>
        <family val="2"/>
        <charset val="238"/>
      </rPr>
      <t xml:space="preserve">10-5S-AOZ </t>
    </r>
    <r>
      <rPr>
        <sz val="9"/>
        <color indexed="8"/>
        <rFont val="Arial"/>
        <family val="2"/>
        <charset val="238"/>
      </rPr>
      <t xml:space="preserve">Aktywizacja osób zagrożonych wykluczeniem społecznym </t>
    </r>
  </si>
  <si>
    <r>
      <rPr>
        <b/>
        <sz val="9"/>
        <color indexed="8"/>
        <rFont val="Arial"/>
        <family val="2"/>
        <charset val="238"/>
      </rPr>
      <t xml:space="preserve">10-5S-NTR </t>
    </r>
    <r>
      <rPr>
        <sz val="9"/>
        <color indexed="8"/>
        <rFont val="Arial"/>
        <family val="2"/>
        <charset val="238"/>
      </rPr>
      <t>Nowoczesne technologie w rehabilitacji</t>
    </r>
  </si>
  <si>
    <r>
      <rPr>
        <b/>
        <sz val="9"/>
        <color indexed="8"/>
        <rFont val="Arial"/>
        <family val="2"/>
        <charset val="238"/>
      </rPr>
      <t xml:space="preserve">10-5S-DIW </t>
    </r>
    <r>
      <rPr>
        <sz val="9"/>
        <color indexed="8"/>
        <rFont val="Arial"/>
        <family val="2"/>
        <charset val="238"/>
      </rPr>
      <t>Diagnoza w poradnictwie</t>
    </r>
  </si>
  <si>
    <r>
      <rPr>
        <b/>
        <sz val="9"/>
        <color indexed="8"/>
        <rFont val="Arial"/>
        <family val="2"/>
        <charset val="238"/>
      </rPr>
      <t xml:space="preserve">10-5S-PDO </t>
    </r>
    <r>
      <rPr>
        <sz val="9"/>
        <color indexed="8"/>
        <rFont val="Arial"/>
        <family val="2"/>
        <charset val="238"/>
      </rPr>
      <t>Praca doradcza z rodziną</t>
    </r>
  </si>
  <si>
    <r>
      <rPr>
        <b/>
        <sz val="9"/>
        <rFont val="Arial"/>
        <family val="2"/>
        <charset val="238"/>
      </rPr>
      <t xml:space="preserve">10-5S-MED </t>
    </r>
    <r>
      <rPr>
        <sz val="9"/>
        <rFont val="Arial"/>
        <family val="2"/>
        <charset val="238"/>
      </rPr>
      <t>Metodyka edukacji wczesnoszkolnej dziecka z wadą słuchu</t>
    </r>
  </si>
  <si>
    <r>
      <rPr>
        <b/>
        <sz val="9"/>
        <rFont val="Arial"/>
        <family val="2"/>
        <charset val="238"/>
      </rPr>
      <t xml:space="preserve">10-5S-MKS </t>
    </r>
    <r>
      <rPr>
        <sz val="9"/>
        <rFont val="Arial"/>
        <family val="2"/>
        <charset val="238"/>
      </rPr>
      <t>Metodyka pracy korekcyjno-kompensacyjnej dziecka z wadą słuchu</t>
    </r>
  </si>
  <si>
    <r>
      <rPr>
        <b/>
        <sz val="9"/>
        <rFont val="Arial"/>
        <family val="2"/>
        <charset val="238"/>
      </rPr>
      <t xml:space="preserve">10-5S-KJM2 </t>
    </r>
    <r>
      <rPr>
        <sz val="9"/>
        <rFont val="Arial"/>
        <family val="2"/>
        <charset val="238"/>
      </rPr>
      <t xml:space="preserve">Konwersatorium z języka migowego </t>
    </r>
    <r>
      <rPr>
        <b/>
        <sz val="9"/>
        <rFont val="Arial"/>
        <family val="2"/>
        <charset val="238"/>
      </rPr>
      <t xml:space="preserve">- </t>
    </r>
    <r>
      <rPr>
        <sz val="9"/>
        <rFont val="Arial"/>
        <family val="2"/>
        <charset val="238"/>
      </rPr>
      <t>2</t>
    </r>
  </si>
  <si>
    <t xml:space="preserve">specjalność nienauczycielska: REHABILITACJA SPOŁECZNO-ZAWODOWA (RSA) </t>
  </si>
  <si>
    <t>Plany 2016/2017</t>
  </si>
  <si>
    <t xml:space="preserve">RAZEM (bez praktyk) </t>
  </si>
  <si>
    <t xml:space="preserve">PRAKTYKI </t>
  </si>
  <si>
    <r>
      <rPr>
        <b/>
        <sz val="9"/>
        <color rgb="FFFF0000"/>
        <rFont val="Arial"/>
        <family val="2"/>
        <charset val="238"/>
      </rPr>
      <t xml:space="preserve">10-PC-MR4 </t>
    </r>
    <r>
      <rPr>
        <sz val="9"/>
        <rFont val="Arial"/>
        <family val="2"/>
        <charset val="238"/>
      </rPr>
      <t>Seminarium dyplomowe - 4 i złożenie pracy</t>
    </r>
  </si>
  <si>
    <r>
      <rPr>
        <b/>
        <sz val="9"/>
        <color rgb="FFFF0000"/>
        <rFont val="Arial"/>
        <family val="2"/>
        <charset val="238"/>
      </rPr>
      <t>10-PC-MR3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Seminarium dyplomowe - 3</t>
    </r>
  </si>
  <si>
    <r>
      <rPr>
        <b/>
        <sz val="9"/>
        <color rgb="FFFF0000"/>
        <rFont val="Arial"/>
        <family val="2"/>
        <charset val="238"/>
      </rPr>
      <t>10-PC-MR1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Seminarium dyplomowe - 1</t>
    </r>
  </si>
  <si>
    <r>
      <rPr>
        <b/>
        <sz val="9"/>
        <color rgb="FFFF0000"/>
        <rFont val="Arial"/>
        <family val="2"/>
        <charset val="238"/>
      </rPr>
      <t>10-PC-MR2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Seminarium dyplomowe - 2</t>
    </r>
  </si>
  <si>
    <r>
      <rPr>
        <b/>
        <sz val="9"/>
        <color rgb="FFFF0000"/>
        <rFont val="Arial"/>
        <family val="2"/>
        <charset val="238"/>
      </rPr>
      <t>10-5F-WKC1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Współczesne koncepcje pedagogiki specjalnej</t>
    </r>
  </si>
  <si>
    <r>
      <rPr>
        <b/>
        <sz val="9"/>
        <color rgb="FFFF0000"/>
        <rFont val="Arial"/>
        <family val="2"/>
        <charset val="238"/>
      </rPr>
      <t>10-5F-PRU1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Psychopatologia rozwoju</t>
    </r>
  </si>
  <si>
    <r>
      <rPr>
        <b/>
        <sz val="9"/>
        <color rgb="FFFF0000"/>
        <rFont val="Arial"/>
        <family val="2"/>
        <charset val="238"/>
      </rPr>
      <t>10-5F-DPP1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Diagnostyka psychopedagogiczna</t>
    </r>
  </si>
  <si>
    <r>
      <rPr>
        <b/>
        <sz val="9"/>
        <color rgb="FFFF0000"/>
        <rFont val="Arial"/>
        <family val="2"/>
        <charset val="238"/>
      </rPr>
      <t>10-5F-PS1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Badawczy projekt specjalnościowy - 1</t>
    </r>
  </si>
  <si>
    <r>
      <rPr>
        <b/>
        <sz val="9"/>
        <color rgb="FFFF0000"/>
        <rFont val="Arial"/>
        <family val="2"/>
        <charset val="238"/>
      </rPr>
      <t xml:space="preserve">10-5F-PS2 </t>
    </r>
    <r>
      <rPr>
        <sz val="9"/>
        <rFont val="Arial"/>
        <family val="2"/>
        <charset val="238"/>
      </rPr>
      <t>Badawczy projekt specjalnościowy - 2</t>
    </r>
  </si>
  <si>
    <r>
      <rPr>
        <b/>
        <sz val="9"/>
        <color rgb="FFFF0000"/>
        <rFont val="Arial"/>
        <family val="2"/>
        <charset val="238"/>
      </rPr>
      <t>10-5F-MSS1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Metodologia badań społecznych z elementami statystyki</t>
    </r>
  </si>
  <si>
    <r>
      <rPr>
        <b/>
        <sz val="9"/>
        <color rgb="FFFF0000"/>
        <rFont val="Arial"/>
        <family val="2"/>
        <charset val="238"/>
      </rPr>
      <t>10-5F-PES1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Pedagogika specjalna</t>
    </r>
  </si>
  <si>
    <r>
      <rPr>
        <b/>
        <sz val="9"/>
        <color rgb="FFFF0000"/>
        <rFont val="Arial"/>
        <family val="2"/>
        <charset val="238"/>
      </rPr>
      <t>10-5F-SON1</t>
    </r>
    <r>
      <rPr>
        <sz val="9"/>
        <rFont val="Arial"/>
        <family val="2"/>
        <charset val="238"/>
      </rPr>
      <t xml:space="preserve"> Socjologia niepełnosprawności</t>
    </r>
  </si>
  <si>
    <r>
      <rPr>
        <b/>
        <sz val="9"/>
        <color rgb="FFFF0000"/>
        <rFont val="Arial"/>
        <family val="2"/>
        <charset val="238"/>
      </rPr>
      <t>10-5F-ISE1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Integracja społeczna</t>
    </r>
  </si>
  <si>
    <r>
      <rPr>
        <b/>
        <sz val="9"/>
        <color rgb="FFFF0000"/>
        <rFont val="Arial"/>
        <family val="2"/>
        <charset val="238"/>
      </rPr>
      <t>10-5S-DNM1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Diagnoza i terapia logopedyczna osób z NMPK</t>
    </r>
  </si>
  <si>
    <r>
      <rPr>
        <b/>
        <sz val="9"/>
        <color rgb="FFFF0000"/>
        <rFont val="Arial"/>
        <family val="2"/>
        <charset val="238"/>
      </rPr>
      <t>10-5S-DSU1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Diagnoza i terapia logopedyczna osób z wadą słuchu</t>
    </r>
  </si>
  <si>
    <r>
      <rPr>
        <b/>
        <sz val="9"/>
        <color rgb="FFFF0000"/>
        <rFont val="Arial"/>
        <family val="2"/>
        <charset val="238"/>
      </rPr>
      <t>10-5S-RDL1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Rozszerzona diagnoza logopedyczna</t>
    </r>
  </si>
  <si>
    <t xml:space="preserve">specjalność nienauczycielska (kontynuacja): PEDAGOGIKA RESOCJALIZACYJNA Z PROFILAKTYKĄ SPOŁECZNĄ (PRPo) </t>
  </si>
  <si>
    <r>
      <rPr>
        <b/>
        <sz val="9"/>
        <color indexed="8"/>
        <rFont val="Arial"/>
        <family val="2"/>
        <charset val="238"/>
      </rPr>
      <t xml:space="preserve">10-5S-PCO </t>
    </r>
    <r>
      <rPr>
        <sz val="9"/>
        <color indexed="8"/>
        <rFont val="Arial"/>
        <family val="2"/>
        <charset val="238"/>
      </rPr>
      <t>Poradnictwo całożyciowe osób zagrożonych wykluczeniem społecznym</t>
    </r>
  </si>
  <si>
    <t>specjalność nauczycielska: SURDOPEDAGOGIKA Z TERAPIĄ PEDAGOGICZNĄ (STP)</t>
  </si>
  <si>
    <r>
      <rPr>
        <b/>
        <sz val="9"/>
        <color rgb="FFFF0000"/>
        <rFont val="Arial"/>
        <family val="2"/>
        <charset val="238"/>
      </rPr>
      <t>10-5F-WZU1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Wybrane zagadnienia neuropatologii</t>
    </r>
  </si>
  <si>
    <r>
      <rPr>
        <b/>
        <sz val="9"/>
        <color rgb="FFFF0000"/>
        <rFont val="Arial"/>
        <family val="2"/>
        <charset val="238"/>
      </rPr>
      <t xml:space="preserve">10-5F-PSR1 </t>
    </r>
    <r>
      <rPr>
        <sz val="9"/>
        <rFont val="Arial"/>
        <family val="2"/>
        <charset val="238"/>
      </rPr>
      <t>Pedagogika specjalna porównawcza</t>
    </r>
  </si>
  <si>
    <r>
      <rPr>
        <b/>
        <sz val="9"/>
        <color rgb="FFFF0000"/>
        <rFont val="Arial"/>
        <family val="2"/>
        <charset val="238"/>
      </rPr>
      <t>10-5F-WSM1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Wybrane systemy i metody wsparcia</t>
    </r>
  </si>
  <si>
    <r>
      <rPr>
        <b/>
        <sz val="9"/>
        <color rgb="FFFF0000"/>
        <rFont val="Arial"/>
        <family val="2"/>
        <charset val="238"/>
      </rPr>
      <t>10-5S-MWG2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Metodyka wspomagania rozwoju poznawczego w grupach integracyjnych</t>
    </r>
  </si>
  <si>
    <r>
      <rPr>
        <b/>
        <sz val="9"/>
        <color rgb="FFFF0000"/>
        <rFont val="Arial"/>
        <family val="2"/>
        <charset val="238"/>
      </rPr>
      <t>10-5S-MTI2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Metodyka pracy edukacyjno-terapeutycznej z uczniem z niepełnosprawnością intelektualną</t>
    </r>
  </si>
  <si>
    <r>
      <rPr>
        <b/>
        <sz val="9"/>
        <color rgb="FFFF0000"/>
        <rFont val="Arial"/>
        <family val="2"/>
        <charset val="238"/>
      </rPr>
      <t>10-5S-MSS1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Metodyka pracy edukacyjno-terapeutycznej z uczniem z wadą słuchu</t>
    </r>
  </si>
  <si>
    <r>
      <rPr>
        <b/>
        <sz val="9"/>
        <color rgb="FFFF0000"/>
        <rFont val="Arial"/>
        <family val="2"/>
        <charset val="238"/>
      </rPr>
      <t>10-5S-MTW3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Metodyka pracy edukacyjno-terapeutycznej z uczniem z dysfunkcją wzroku</t>
    </r>
  </si>
  <si>
    <r>
      <rPr>
        <b/>
        <sz val="9"/>
        <color rgb="FFFF0000"/>
        <rFont val="Arial"/>
        <family val="2"/>
        <charset val="238"/>
      </rPr>
      <t>10-5S-MTR1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Metodyka pracy edukacyjno-terapeutycznej z uczniem z niepełnosprawnością ruchową</t>
    </r>
  </si>
  <si>
    <r>
      <rPr>
        <b/>
        <sz val="9"/>
        <color rgb="FFFF0000"/>
        <rFont val="Arial"/>
        <family val="2"/>
        <charset val="238"/>
      </rPr>
      <t>10-5S-MTN3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Metodyka pracy edukacyjno-terapeutycznej z uczniem niedostosowanym społecznie lub zagrożonym niedostosowaniem społecznym</t>
    </r>
  </si>
  <si>
    <r>
      <rPr>
        <b/>
        <sz val="9"/>
        <color rgb="FFFF0000"/>
        <rFont val="Arial"/>
        <family val="2"/>
        <charset val="238"/>
      </rPr>
      <t>10-5S-MN1c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Metodyka kształcenia i wychowania uczniów z niepełnosprawnością intelektualną w stopniu lekkim w szkole podstawowej i gimnazjum - 1</t>
    </r>
  </si>
  <si>
    <r>
      <rPr>
        <b/>
        <sz val="9"/>
        <color rgb="FFFF0000"/>
        <rFont val="Arial"/>
        <family val="2"/>
        <charset val="238"/>
      </rPr>
      <t>10-5S-MNP1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Metodyka kształcenia i wychowania uczniów z niepełnosprawnością intelektualną w przedszkolu</t>
    </r>
  </si>
  <si>
    <r>
      <rPr>
        <b/>
        <sz val="9"/>
        <color rgb="FFFF0000"/>
        <rFont val="Arial"/>
        <family val="2"/>
        <charset val="238"/>
      </rPr>
      <t>10-5S-MNU1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Metodyka kształcenia i wychowania uczniów z niepełnosprawnością intelektualną w stopniu umiarkowanym, znacznym w szkole podstawowej, gimnazjum i szkole ponadgimnazjalnej</t>
    </r>
  </si>
  <si>
    <r>
      <rPr>
        <b/>
        <sz val="9"/>
        <color rgb="FFFF0000"/>
        <rFont val="Arial"/>
        <family val="2"/>
        <charset val="238"/>
      </rPr>
      <t>10-5S-WZT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Wybrane zagadnienia z wiedzy o języku w terapii pedagogicznej</t>
    </r>
  </si>
  <si>
    <r>
      <rPr>
        <b/>
        <sz val="9"/>
        <color rgb="FFFF0000"/>
        <rFont val="Arial"/>
        <family val="2"/>
        <charset val="238"/>
      </rPr>
      <t>10-5S-MME2</t>
    </r>
    <r>
      <rPr>
        <sz val="9"/>
        <rFont val="Arial"/>
        <family val="2"/>
        <charset val="238"/>
      </rPr>
      <t xml:space="preserve"> Metodyka nauczania matematyki na I i II etapie edukacji</t>
    </r>
  </si>
  <si>
    <r>
      <rPr>
        <b/>
        <sz val="9"/>
        <color rgb="FFFF0000"/>
        <rFont val="Arial"/>
        <family val="2"/>
        <charset val="238"/>
      </rPr>
      <t>10-5S-EDT</t>
    </r>
    <r>
      <rPr>
        <sz val="9"/>
        <rFont val="Arial"/>
        <family val="2"/>
        <charset val="238"/>
      </rPr>
      <t xml:space="preserve"> Etiopatogeneza i diagnoza ucznia ze specyficznymi trudnościami w uczeniu się (szkoła)</t>
    </r>
  </si>
  <si>
    <r>
      <rPr>
        <b/>
        <sz val="9"/>
        <color rgb="FFFF0000"/>
        <rFont val="Arial"/>
        <family val="2"/>
        <charset val="238"/>
      </rPr>
      <t>10-5S-DSP1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Diagnoza specyficznych trudności w praktyce poradni psychologiczno-pedagogicznej</t>
    </r>
  </si>
  <si>
    <r>
      <rPr>
        <b/>
        <sz val="9"/>
        <color rgb="FFFF0000"/>
        <rFont val="Arial"/>
        <family val="2"/>
        <charset val="238"/>
      </rPr>
      <t>10-5S-PKP</t>
    </r>
    <r>
      <rPr>
        <sz val="9"/>
        <rFont val="Arial"/>
        <family val="2"/>
        <charset val="238"/>
      </rPr>
      <t xml:space="preserve"> Podstawy prawne dla konstruowania programów pomocy psychologiczno-pedagogicznej (cykl 1)</t>
    </r>
  </si>
  <si>
    <r>
      <rPr>
        <b/>
        <sz val="9"/>
        <color rgb="FFFF0000"/>
        <rFont val="Arial"/>
        <family val="2"/>
        <charset val="238"/>
      </rPr>
      <t>10-5S-MZK2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Metodyka zajęć korekcyjno-kompensacyjnych (cykl 2)</t>
    </r>
  </si>
  <si>
    <r>
      <rPr>
        <b/>
        <sz val="9"/>
        <color rgb="FFFF0000"/>
        <rFont val="Arial"/>
        <family val="2"/>
        <charset val="238"/>
      </rPr>
      <t>10-5S-DMD</t>
    </r>
    <r>
      <rPr>
        <sz val="9"/>
        <rFont val="Arial"/>
        <family val="2"/>
        <charset val="238"/>
      </rPr>
      <t xml:space="preserve"> Diagnoza małego dziecka z zaburzeniami rozwoju psychoruchowego</t>
    </r>
  </si>
  <si>
    <r>
      <rPr>
        <b/>
        <sz val="9"/>
        <color rgb="FFFF0000"/>
        <rFont val="Arial"/>
        <family val="2"/>
        <charset val="238"/>
      </rPr>
      <t>10-5S-WRD1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Wczesne wspomaganie rozwoju dziecka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(cykl 1)</t>
    </r>
  </si>
  <si>
    <r>
      <rPr>
        <b/>
        <sz val="9"/>
        <color rgb="FFFF0000"/>
        <rFont val="Arial"/>
        <family val="2"/>
        <charset val="238"/>
      </rPr>
      <t>10-5S-PSG2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Psychopedagogizacja rodziców (cykl 2)</t>
    </r>
  </si>
  <si>
    <r>
      <t xml:space="preserve">10-5S-MDD </t>
    </r>
    <r>
      <rPr>
        <sz val="9"/>
        <rFont val="Arial"/>
        <family val="2"/>
        <charset val="238"/>
      </rPr>
      <t>Metodyka wspomagania dzieci z mózgowym porażeniem dziecięcym</t>
    </r>
  </si>
  <si>
    <r>
      <t xml:space="preserve">10-5S-MGN </t>
    </r>
    <r>
      <rPr>
        <sz val="9"/>
        <rFont val="Arial"/>
        <family val="2"/>
        <charset val="238"/>
      </rPr>
      <t>Metodyka wspomagania rozwoju osób z głęboką wieloraką niepełnosprawnością</t>
    </r>
  </si>
  <si>
    <r>
      <rPr>
        <b/>
        <sz val="9"/>
        <color rgb="FFFF0000"/>
        <rFont val="Arial"/>
        <family val="2"/>
        <charset val="238"/>
      </rPr>
      <t>10-5S-WRR1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Współpraca z rodzicami i formy wsparcia rodziny</t>
    </r>
  </si>
  <si>
    <r>
      <rPr>
        <b/>
        <sz val="9"/>
        <color rgb="FFFF0000"/>
        <rFont val="Arial"/>
        <family val="2"/>
        <charset val="238"/>
      </rPr>
      <t>10-5S-WPN1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Wybrane programy, metody rehabilitacji, terapii osób ze sprzężoną niepełnosprawnością - 1</t>
    </r>
  </si>
  <si>
    <r>
      <rPr>
        <b/>
        <sz val="9"/>
        <color rgb="FFFF0000"/>
        <rFont val="Arial"/>
        <family val="2"/>
        <charset val="238"/>
      </rPr>
      <t>10-5S-NTN1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Nowoczesne technologie w rehabilitacji osób ze złożoną niepełnosprawnością</t>
    </r>
  </si>
  <si>
    <r>
      <rPr>
        <b/>
        <sz val="9"/>
        <color rgb="FFFF0000"/>
        <rFont val="Arial"/>
        <family val="2"/>
        <charset val="238"/>
      </rPr>
      <t>10-5S-AZT1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Aranżacja przestrzeni terapeutycznej</t>
    </r>
  </si>
  <si>
    <r>
      <rPr>
        <b/>
        <sz val="9"/>
        <color rgb="FFFF0000"/>
        <rFont val="Arial"/>
        <family val="2"/>
        <charset val="238"/>
      </rPr>
      <t>10-5S-MWN2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Metodyka wspomagania osób ze sprzężoną niepełnosprawnością</t>
    </r>
  </si>
  <si>
    <r>
      <rPr>
        <b/>
        <sz val="9"/>
        <color rgb="FFFF0000"/>
        <rFont val="Arial"/>
        <family val="2"/>
        <charset val="238"/>
      </rPr>
      <t>10-5S-MOG1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Metodyka wspomagania osób głuchoniewidomych</t>
    </r>
  </si>
  <si>
    <r>
      <rPr>
        <b/>
        <sz val="9"/>
        <color rgb="FFFF0000"/>
        <rFont val="Arial"/>
        <family val="2"/>
        <charset val="238"/>
      </rPr>
      <t>10-5S-PRN1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Profesjonalizm w rehabilitacji osób ze złożoną niepełnosprawnością</t>
    </r>
  </si>
  <si>
    <t>II rok, III sem.</t>
  </si>
  <si>
    <t>II rok, IV sem.</t>
  </si>
  <si>
    <r>
      <rPr>
        <b/>
        <sz val="9"/>
        <color rgb="FFFF0000"/>
        <rFont val="Arial"/>
        <family val="2"/>
        <charset val="238"/>
      </rPr>
      <t>00-0F-BHP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Bezpieczeństwo i higiena pracy</t>
    </r>
  </si>
  <si>
    <t>00000000</t>
  </si>
  <si>
    <r>
      <t xml:space="preserve">52-0F-EZW </t>
    </r>
    <r>
      <rPr>
        <sz val="9"/>
        <rFont val="Arial"/>
        <family val="2"/>
        <charset val="238"/>
      </rPr>
      <t>Edukacja zdrowotna z wychowaniem fizycznym</t>
    </r>
  </si>
  <si>
    <t>specjalność nauczycielska: EDUKACJA I REHABILITACJA OSÓB Z NIEPEŁNOSPRAWNOŚCIĄ INTELEKTUALNĄ I AUTYZMEM (ERAo)</t>
  </si>
  <si>
    <r>
      <rPr>
        <b/>
        <sz val="9"/>
        <color rgb="FFFF0000"/>
        <rFont val="Arial"/>
        <family val="2"/>
        <charset val="238"/>
      </rPr>
      <t>10-5S-PIK1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Praca wychowawcza i integracyjna w klasie</t>
    </r>
  </si>
  <si>
    <r>
      <rPr>
        <b/>
        <sz val="9"/>
        <color rgb="FFFF0000"/>
        <rFont val="Arial"/>
        <family val="2"/>
        <charset val="238"/>
      </rPr>
      <t>10-5S-DKD1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Diagnoza kompetencji szkolnych dzieci</t>
    </r>
  </si>
  <si>
    <r>
      <rPr>
        <b/>
        <sz val="9"/>
        <color rgb="FFFF0000"/>
        <rFont val="Arial"/>
        <family val="2"/>
        <charset val="238"/>
      </rPr>
      <t>10-5S-MIU1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Metodyka indywidualizacji pracy z uczniem w klasie</t>
    </r>
  </si>
  <si>
    <r>
      <rPr>
        <b/>
        <sz val="9"/>
        <color rgb="FFFF0000"/>
        <rFont val="Arial"/>
        <family val="2"/>
        <charset val="238"/>
      </rPr>
      <t>10-5S-PER1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Pedagogika resocjalizacyjna</t>
    </r>
  </si>
  <si>
    <r>
      <rPr>
        <b/>
        <sz val="9"/>
        <color rgb="FFFF0000"/>
        <rFont val="Arial"/>
        <family val="2"/>
        <charset val="238"/>
      </rPr>
      <t>10-5S-MOR1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Metodyka oddziaływań resocjalizacyjnych</t>
    </r>
  </si>
  <si>
    <r>
      <rPr>
        <b/>
        <sz val="9"/>
        <color rgb="FFFF0000"/>
        <rFont val="Arial"/>
        <family val="2"/>
        <charset val="238"/>
      </rPr>
      <t>10-5S-WSS3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Współczesne patologie społeczne</t>
    </r>
  </si>
  <si>
    <r>
      <rPr>
        <b/>
        <sz val="9"/>
        <color rgb="FFFF0000"/>
        <rFont val="Arial"/>
        <family val="2"/>
        <charset val="238"/>
      </rPr>
      <t>10-5S-PNP3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Prawa nieletnich w procesie wychowania i resocjalizacji</t>
    </r>
  </si>
  <si>
    <r>
      <rPr>
        <b/>
        <sz val="9"/>
        <color rgb="FFFF0000"/>
        <rFont val="Arial"/>
        <family val="2"/>
        <charset val="238"/>
      </rPr>
      <t>10-5S-NSK1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Nierówności społeczne - konteksty teoretyczne i praktyczne</t>
    </r>
  </si>
  <si>
    <r>
      <rPr>
        <b/>
        <sz val="9"/>
        <color rgb="FFFF0000"/>
        <rFont val="Arial"/>
        <family val="2"/>
        <charset val="238"/>
      </rPr>
      <t>10-5S-MPK3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Metodyka pracy kuratora sądowego</t>
    </r>
  </si>
  <si>
    <r>
      <rPr>
        <b/>
        <sz val="9"/>
        <color rgb="FFFF0000"/>
        <rFont val="Arial"/>
        <family val="2"/>
        <charset val="238"/>
      </rPr>
      <t>10-5S-MEP2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Metodyka oddziaływań profilaktyczno-wychowawczych w środowisku otwartym</t>
    </r>
  </si>
  <si>
    <r>
      <rPr>
        <b/>
        <sz val="9"/>
        <color rgb="FFFF0000"/>
        <rFont val="Arial"/>
        <family val="2"/>
        <charset val="238"/>
      </rPr>
      <t>10-5S-PDM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Praca profilaktyczna z dziećmi i młodzieżą</t>
    </r>
  </si>
  <si>
    <r>
      <rPr>
        <b/>
        <sz val="9"/>
        <color rgb="FFFF0000"/>
        <rFont val="Arial"/>
        <family val="2"/>
        <charset val="238"/>
      </rPr>
      <t>10-5S-TPA1</t>
    </r>
    <r>
      <rPr>
        <b/>
        <sz val="9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Teoretyczne podstawy diagnozy i terapii autyzmu</t>
    </r>
  </si>
  <si>
    <r>
      <rPr>
        <b/>
        <sz val="9"/>
        <color rgb="FFFF0000"/>
        <rFont val="Arial"/>
        <family val="2"/>
        <charset val="238"/>
      </rPr>
      <t>10-5S-FDA1a</t>
    </r>
    <r>
      <rPr>
        <b/>
        <sz val="9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Funkcjonalna diagnoza osób z autyzmem I (rozpoznawanie ryzyka autyzmu oraz rozpoznawanie potrzeb i możliwości rozwojowych dziecka do 6 r.ż.)</t>
    </r>
  </si>
  <si>
    <r>
      <rPr>
        <b/>
        <sz val="9"/>
        <color rgb="FFFF0000"/>
        <rFont val="Arial"/>
        <family val="2"/>
        <charset val="238"/>
      </rPr>
      <t>10-5S-MKA1</t>
    </r>
    <r>
      <rPr>
        <b/>
        <sz val="9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Metodyka kształcenia i wychowania uczniów z autyzmem w szkole podstawowej, gimnazjum i szkołach ponadgimnazjalnych</t>
    </r>
  </si>
  <si>
    <r>
      <rPr>
        <b/>
        <sz val="9"/>
        <color rgb="FFFF0000"/>
        <rFont val="Arial"/>
        <family val="2"/>
        <charset val="238"/>
      </rPr>
      <t xml:space="preserve">10-5S-WRA1 </t>
    </r>
    <r>
      <rPr>
        <sz val="9"/>
        <color indexed="8"/>
        <rFont val="Arial"/>
        <family val="2"/>
        <charset val="238"/>
      </rPr>
      <t>Współpraca z rodziną dziecka z autyzmem</t>
    </r>
  </si>
  <si>
    <r>
      <t xml:space="preserve">specjalność nienauczycielska: </t>
    </r>
    <r>
      <rPr>
        <b/>
        <sz val="9"/>
        <rFont val="Arial"/>
        <family val="2"/>
        <charset val="238"/>
      </rPr>
      <t>REHABILITACJA SPOŁECZNO-ZAWODOWA (RSA) - przedmioty specjalnościowe</t>
    </r>
    <r>
      <rPr>
        <sz val="9"/>
        <rFont val="Arial"/>
        <family val="2"/>
        <charset val="238"/>
      </rPr>
      <t xml:space="preserve"> (S)</t>
    </r>
  </si>
  <si>
    <r>
      <rPr>
        <b/>
        <sz val="9"/>
        <color rgb="FFFF0000"/>
        <rFont val="Arial"/>
        <family val="2"/>
        <charset val="238"/>
      </rPr>
      <t>10-5S-PZA1</t>
    </r>
    <r>
      <rPr>
        <b/>
        <sz val="9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Potencjał zawodowy osób niepełnosprawnych</t>
    </r>
  </si>
  <si>
    <r>
      <rPr>
        <b/>
        <sz val="9"/>
        <color rgb="FFFF0000"/>
        <rFont val="Arial"/>
        <family val="2"/>
        <charset val="238"/>
      </rPr>
      <t>10-5S-PFS1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Psychologiczne aspekty funkcjonowania osób z wadą słuchu</t>
    </r>
  </si>
  <si>
    <r>
      <rPr>
        <b/>
        <sz val="9"/>
        <color rgb="FFFF0000"/>
        <rFont val="Arial"/>
        <family val="2"/>
        <charset val="238"/>
      </rPr>
      <t>10-5S-PLF1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Podstawy logopedii z fonetyką</t>
    </r>
  </si>
  <si>
    <r>
      <rPr>
        <b/>
        <sz val="9"/>
        <color rgb="FFFF0000"/>
        <rFont val="Arial"/>
        <family val="2"/>
        <charset val="238"/>
      </rPr>
      <t>10-5S-KJM1a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Konwersatorium z języka migowego </t>
    </r>
    <r>
      <rPr>
        <b/>
        <sz val="9"/>
        <rFont val="Arial"/>
        <family val="2"/>
        <charset val="238"/>
      </rPr>
      <t xml:space="preserve">- </t>
    </r>
    <r>
      <rPr>
        <sz val="9"/>
        <rFont val="Arial"/>
        <family val="2"/>
        <charset val="238"/>
      </rPr>
      <t>1</t>
    </r>
  </si>
  <si>
    <r>
      <rPr>
        <b/>
        <sz val="9"/>
        <color rgb="FFFF0000"/>
        <rFont val="Arial"/>
        <family val="2"/>
        <charset val="238"/>
      </rPr>
      <t>10-5S-PTP1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Podstawy terapii pedagogicznej</t>
    </r>
  </si>
  <si>
    <r>
      <rPr>
        <b/>
        <sz val="9"/>
        <color rgb="FFFF0000"/>
        <rFont val="Arial"/>
        <family val="2"/>
        <charset val="238"/>
      </rPr>
      <t>10-5S-MSU2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Metodyka pracy surdologopedycznej</t>
    </r>
  </si>
  <si>
    <r>
      <rPr>
        <b/>
        <sz val="9"/>
        <color rgb="FFFF0000"/>
        <rFont val="Arial"/>
        <family val="2"/>
        <charset val="238"/>
      </rPr>
      <t>10-5S-MWP3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Metodyka wychowania przedszkolnego dziecka z wadą słuchu</t>
    </r>
  </si>
  <si>
    <r>
      <rPr>
        <b/>
        <sz val="9"/>
        <color rgb="FFFF0000"/>
        <rFont val="Arial"/>
        <family val="2"/>
        <charset val="238"/>
      </rPr>
      <t>10-5S-DSC1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Diagnoza i terapia ucznia z wadą słuchu z trudnościami w uczeniu się czytania i pisania</t>
    </r>
  </si>
  <si>
    <r>
      <rPr>
        <b/>
        <sz val="9"/>
        <color rgb="FFFF0000"/>
        <rFont val="Arial"/>
        <family val="2"/>
        <charset val="238"/>
      </rPr>
      <t>10-5S-DSM1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Diagnoza i terapia ucznia z wadą słuchu z trudnościami w uczeniu się matematyki</t>
    </r>
  </si>
  <si>
    <r>
      <rPr>
        <b/>
        <sz val="9"/>
        <color rgb="FFFF0000"/>
        <rFont val="Arial"/>
        <family val="2"/>
        <charset val="238"/>
      </rPr>
      <t>10-5S-PIE1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Projektowanie indywidualnych programów edukacyjno-terapeutycznych dziecka</t>
    </r>
  </si>
  <si>
    <t>specjalność nauczycielska: SURDOPEDAGOGIKA Z TERAPIĄ PEDAGOGICZNĄ (STP) – przedmioty specjalnościowe (S)</t>
  </si>
  <si>
    <r>
      <rPr>
        <b/>
        <sz val="9"/>
        <color rgb="FFFF0000"/>
        <rFont val="Arial"/>
        <family val="2"/>
        <charset val="238"/>
      </rPr>
      <t>10-5P-LOG1a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pedagogiczna specjalistyczna w gabinetach logopedycznych w placówkach kształcenia specjalnego oraz poradniach specjalistycznych</t>
    </r>
  </si>
  <si>
    <r>
      <rPr>
        <b/>
        <sz val="9"/>
        <color rgb="FFFF0000"/>
        <rFont val="Arial"/>
        <family val="2"/>
        <charset val="238"/>
      </rPr>
      <t>10-5P-LOG2a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pedagogiczna dyplomowa w gabinetach logopedycznych w placówkach kształcenia specjalnego oraz poradniach specjalistycznych</t>
    </r>
  </si>
  <si>
    <r>
      <rPr>
        <b/>
        <sz val="9"/>
        <color rgb="FFFF0000"/>
        <rFont val="Arial"/>
        <family val="2"/>
        <charset val="238"/>
      </rPr>
      <t>10-5P-EIW1a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pedagogiczna w przedszkolu integracyjnym</t>
    </r>
  </si>
  <si>
    <r>
      <rPr>
        <b/>
        <sz val="9"/>
        <color rgb="FFFF0000"/>
        <rFont val="Arial"/>
        <family val="2"/>
        <charset val="238"/>
      </rPr>
      <t>10-5P-EIW2c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pedagogiczna w szkole podstawowej integracyjnej (kl. I-III)</t>
    </r>
  </si>
  <si>
    <r>
      <rPr>
        <b/>
        <sz val="9"/>
        <color rgb="FFFF0000"/>
        <rFont val="Arial"/>
        <family val="2"/>
        <charset val="238"/>
      </rPr>
      <t>10-5P-EIW2d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pedagogiczna dyplomowa w szkole podstawowej integracyjnej (kl. I-III)</t>
    </r>
  </si>
  <si>
    <r>
      <rPr>
        <b/>
        <sz val="9"/>
        <color rgb="FFFF0000"/>
        <rFont val="Arial"/>
        <family val="2"/>
        <charset val="238"/>
      </rPr>
      <t>10-5P-ERI1b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asystencko-pedagogiczna w placówkach kształcenia integracyjnego / kształcenia specjalnego (przedszkola, szkoły podstawowe)</t>
    </r>
  </si>
  <si>
    <r>
      <rPr>
        <b/>
        <sz val="9"/>
        <color rgb="FFFF0000"/>
        <rFont val="Arial"/>
        <family val="2"/>
        <charset val="238"/>
      </rPr>
      <t xml:space="preserve">10-5P-ERI2e </t>
    </r>
    <r>
      <rPr>
        <sz val="9"/>
        <rFont val="Arial"/>
        <family val="2"/>
        <charset val="238"/>
      </rPr>
      <t>Praktyka pedagogiczna dyplomowa w szkole podstawowej specjalnej dla uczniów z niepełnosprawnością intelektualną w stopniu umiarkowanym, znacznym</t>
    </r>
  </si>
  <si>
    <r>
      <rPr>
        <b/>
        <sz val="9"/>
        <color rgb="FFFF0000"/>
        <rFont val="Arial"/>
        <family val="2"/>
        <charset val="238"/>
      </rPr>
      <t>10-5P-ERI2f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pedagogiczna dyplomowa w kl. I-III szkoły podstawowej specjalnej dla uczniów z niepełnosprawnością intelektualną w stopniu lekkim</t>
    </r>
  </si>
  <si>
    <r>
      <rPr>
        <b/>
        <sz val="9"/>
        <color rgb="FFFF0000"/>
        <rFont val="Arial"/>
        <family val="2"/>
        <charset val="238"/>
      </rPr>
      <t>10-5P-TPE1a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asystencko-pedagogiczna w placówkach edukacyjnych / w poradniach psychologiczno-pedagogicznych</t>
    </r>
  </si>
  <si>
    <r>
      <rPr>
        <b/>
        <sz val="9"/>
        <color rgb="FFFF0000"/>
        <rFont val="Arial"/>
        <family val="2"/>
        <charset val="238"/>
      </rPr>
      <t>10-5P-PTL1a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asystencko-pedagogiczna w klasach integracyjnych szkół ogólnodostępnych</t>
    </r>
  </si>
  <si>
    <r>
      <rPr>
        <b/>
        <sz val="9"/>
        <color rgb="FFFF0000"/>
        <rFont val="Arial"/>
        <family val="2"/>
        <charset val="238"/>
      </rPr>
      <t>10-5P-RON1a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pedagogiczna w placówkach edukacyjnych i rehabilitacyjnych dla osób ze sprzężoną niepełnosprawnością</t>
    </r>
  </si>
  <si>
    <r>
      <rPr>
        <b/>
        <sz val="9"/>
        <color rgb="FFFF0000"/>
        <rFont val="Arial"/>
        <family val="2"/>
        <charset val="238"/>
      </rPr>
      <t>10-5P-RON2a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pedagogiczna dyplomowa w placówkach edukacyjnych i rehabilitacyjnych dla osób ze sprzężoną niepełnosprawnością</t>
    </r>
  </si>
  <si>
    <r>
      <rPr>
        <b/>
        <sz val="9"/>
        <color rgb="FFFF0000"/>
        <rFont val="Arial"/>
        <family val="2"/>
        <charset val="238"/>
      </rPr>
      <t>10-5P-PRP1a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asystencko-pedagogiczna w placówkach środowiskowych, resocjalizacyjnych, w sądzie (kuratela)</t>
    </r>
  </si>
  <si>
    <r>
      <rPr>
        <b/>
        <sz val="9"/>
        <color rgb="FFFF0000"/>
        <rFont val="Arial"/>
        <family val="2"/>
        <charset val="238"/>
      </rPr>
      <t>10-5P-PRP2a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pedagogiczna dyplomowa w placówkach środowiskowych, resocjalizacyjnych, w sądzie (kuratela)</t>
    </r>
  </si>
  <si>
    <r>
      <rPr>
        <b/>
        <sz val="9"/>
        <color rgb="FFFF0000"/>
        <rFont val="Arial"/>
        <family val="2"/>
        <charset val="238"/>
      </rPr>
      <t>10-5P-PSA1a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asystencko-pedagogiczna</t>
    </r>
  </si>
  <si>
    <r>
      <rPr>
        <b/>
        <sz val="9"/>
        <color rgb="FFFF0000"/>
        <rFont val="Arial"/>
        <family val="2"/>
        <charset val="238"/>
      </rPr>
      <t>10-5P-PSA2a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asystencko-pedagogiczna</t>
    </r>
  </si>
  <si>
    <r>
      <rPr>
        <sz val="8"/>
        <rFont val="Arial"/>
        <family val="2"/>
        <charset val="238"/>
      </rPr>
      <t>specjalność nauczycielska</t>
    </r>
    <r>
      <rPr>
        <sz val="9"/>
        <rFont val="Arial"/>
        <family val="2"/>
        <charset val="238"/>
      </rPr>
      <t xml:space="preserve"> (kontynuacja ERI, PNI, OLI): </t>
    </r>
    <r>
      <rPr>
        <b/>
        <sz val="9"/>
        <rFont val="Arial"/>
        <family val="2"/>
        <charset val="238"/>
      </rPr>
      <t>EDUKACJA I REHABILITACJA OSÓB Z NIEPEŁNOSPRAWNOŚCIĄ INTELEKTUALNĄ I AUTYZMEM (ERAo)</t>
    </r>
    <r>
      <rPr>
        <sz val="9"/>
        <rFont val="Arial"/>
        <family val="2"/>
        <charset val="238"/>
      </rPr>
      <t xml:space="preserve"> - przedmioty specjalnościowe (S)</t>
    </r>
  </si>
  <si>
    <r>
      <rPr>
        <b/>
        <sz val="9"/>
        <color rgb="FFFF0000"/>
        <rFont val="Arial"/>
        <family val="2"/>
        <charset val="238"/>
      </rPr>
      <t>10-5P-ERA1a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pedagogiczna w szkołach gimnazjalnych lub ponadgimnazjalnych dla uczniów z niepełnosprawnością intelektualną w stopniu lekkim</t>
    </r>
  </si>
  <si>
    <r>
      <rPr>
        <b/>
        <sz val="9"/>
        <color rgb="FFFF0000"/>
        <rFont val="Arial"/>
        <family val="2"/>
        <charset val="238"/>
      </rPr>
      <t>10-5P-ERA2b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pedagogiczna w placówkach prowadzących zajęcia wczesnego wspomagania rozwoju dzieci z autyzmem</t>
    </r>
  </si>
  <si>
    <r>
      <rPr>
        <b/>
        <sz val="9"/>
        <color rgb="FFFF0000"/>
        <rFont val="Arial"/>
        <family val="2"/>
        <charset val="238"/>
      </rPr>
      <t>10-5P-ERA2c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pedagogiczna dyplomowa w szkole podstawowej w kl. I-III, w których prowadzona jest edukacja dzieci z autyzmem (szkoły specjalne lub szkoły/klasy integracyjne)</t>
    </r>
  </si>
  <si>
    <r>
      <rPr>
        <b/>
        <sz val="9"/>
        <color rgb="FFFF0000"/>
        <rFont val="Arial"/>
        <family val="2"/>
        <charset val="238"/>
      </rPr>
      <t>10-5P-RSA1a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pedagogiczna w placówkach edukacyjnych i rehabilitacyjnych</t>
    </r>
  </si>
  <si>
    <r>
      <rPr>
        <b/>
        <sz val="9"/>
        <color rgb="FFFF0000"/>
        <rFont val="Arial"/>
        <family val="2"/>
        <charset val="238"/>
      </rPr>
      <t>10-5P-RSA2a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pedagogiczna dyplomowa w placówkach edukacyjnych i rehabilitacyjnych</t>
    </r>
  </si>
  <si>
    <r>
      <rPr>
        <b/>
        <sz val="9"/>
        <color rgb="FFFF0000"/>
        <rFont val="Arial"/>
        <family val="2"/>
        <charset val="238"/>
      </rPr>
      <t>10-5P-STP1a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asystencka w poradniach rehabilitacyjnych, specjalnych przedszkolach dla dzieci z wadą słuchu</t>
    </r>
  </si>
  <si>
    <r>
      <rPr>
        <b/>
        <sz val="9"/>
        <color rgb="FFFF0000"/>
        <rFont val="Arial"/>
        <family val="2"/>
        <charset val="238"/>
      </rPr>
      <t>10-5P-STP2b</t>
    </r>
    <r>
      <rPr>
        <sz val="9"/>
        <rFont val="Arial"/>
        <family val="2"/>
        <charset val="238"/>
      </rPr>
      <t xml:space="preserve"> Praktyka asystencko-pedagogiczna w specjalnych przedszkolach i szkołach dla dzieci z wadą słuchu</t>
    </r>
  </si>
  <si>
    <r>
      <rPr>
        <b/>
        <sz val="9"/>
        <color rgb="FFFF0000"/>
        <rFont val="Arial"/>
        <family val="2"/>
        <charset val="238"/>
      </rPr>
      <t>10-5P-STP2c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pedagogiczna dyplomowa w specjalnych szkołach dla dzieci z wadą słuchu</t>
    </r>
  </si>
  <si>
    <r>
      <rPr>
        <b/>
        <sz val="9"/>
        <color rgb="FFFF0000"/>
        <rFont val="Arial"/>
        <family val="2"/>
        <charset val="238"/>
      </rPr>
      <t>10-5P-PTL2a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pedagogiczna w klasach integracyjnych szkół ogólnodostępnych</t>
    </r>
  </si>
  <si>
    <r>
      <rPr>
        <b/>
        <sz val="9"/>
        <color rgb="FFFF0000"/>
        <rFont val="Arial"/>
        <family val="2"/>
        <charset val="238"/>
      </rPr>
      <t>10-5P-TPE2a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pedagogiczna dyplomowa w poradniach psychologiczno-pedagogicznych lub w szkołach</t>
    </r>
  </si>
  <si>
    <t>Zał. Nr 15 do Uchwały Nr 629/15-16 RWNP z dnia 24.02.2016 r.</t>
  </si>
</sst>
</file>

<file path=xl/styles.xml><?xml version="1.0" encoding="utf-8"?>
<styleSheet xmlns="http://schemas.openxmlformats.org/spreadsheetml/2006/main">
  <fonts count="28">
    <font>
      <sz val="11"/>
      <color theme="1"/>
      <name val="Czcionka tekstu podstawowego"/>
      <family val="2"/>
      <charset val="238"/>
    </font>
    <font>
      <b/>
      <sz val="9"/>
      <name val="Arial"/>
      <family val="2"/>
      <charset val="238"/>
    </font>
    <font>
      <b/>
      <sz val="9"/>
      <color indexed="17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color indexed="8"/>
      <name val="Arial"/>
      <family val="2"/>
      <charset val="1"/>
    </font>
    <font>
      <b/>
      <sz val="9"/>
      <name val="Arial"/>
      <family val="2"/>
      <charset val="1"/>
    </font>
    <font>
      <sz val="10"/>
      <name val="Arial"/>
      <family val="2"/>
      <charset val="238"/>
    </font>
    <font>
      <b/>
      <sz val="9"/>
      <color indexed="12"/>
      <name val="Arial"/>
      <family val="2"/>
      <charset val="1"/>
    </font>
    <font>
      <b/>
      <sz val="9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rgb="FF0000FF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00CC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b/>
      <sz val="9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1"/>
      <name val="Czcionka tekstu podstawowego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23"/>
      </patternFill>
    </fill>
    <fill>
      <patternFill patternType="solid">
        <fgColor rgb="FF99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</fills>
  <borders count="201">
    <border>
      <left/>
      <right/>
      <top/>
      <bottom/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/>
      <right style="dashed">
        <color auto="1"/>
      </right>
      <top/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/>
      <right style="dashed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/>
      <diagonal style="dashed">
        <color auto="1"/>
      </diagonal>
    </border>
    <border diagonalDown="1">
      <left style="medium">
        <color auto="1"/>
      </left>
      <right style="medium">
        <color auto="1"/>
      </right>
      <top/>
      <bottom style="medium">
        <color auto="1"/>
      </bottom>
      <diagonal style="dashed">
        <color auto="1"/>
      </diagonal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 diagonalDown="1">
      <left style="medium">
        <color auto="1"/>
      </left>
      <right style="medium">
        <color auto="1"/>
      </right>
      <top/>
      <bottom style="medium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auto="1"/>
      </bottom>
      <diagonal/>
    </border>
    <border diagonalDown="1">
      <left style="medium">
        <color indexed="8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medium">
        <color auto="1"/>
      </bottom>
      <diagonal style="thin">
        <color indexed="8"/>
      </diagonal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auto="1"/>
      </bottom>
      <diagonal/>
    </border>
    <border>
      <left style="medium">
        <color auto="1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auto="1"/>
      </bottom>
      <diagonal/>
    </border>
    <border>
      <left style="medium">
        <color indexed="8"/>
      </left>
      <right/>
      <top/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 diagonalDown="1">
      <left style="medium">
        <color auto="1"/>
      </left>
      <right style="medium">
        <color auto="1"/>
      </right>
      <top/>
      <bottom/>
      <diagonal style="thin">
        <color auto="1"/>
      </diagonal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11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952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2" borderId="27" xfId="0" applyFont="1" applyFill="1" applyBorder="1" applyAlignment="1">
      <alignment vertical="top" wrapText="1"/>
    </xf>
    <xf numFmtId="0" fontId="1" fillId="0" borderId="32" xfId="0" applyFont="1" applyBorder="1" applyAlignment="1">
      <alignment horizontal="center" vertical="center" wrapText="1"/>
    </xf>
    <xf numFmtId="0" fontId="15" fillId="12" borderId="33" xfId="0" applyFont="1" applyFill="1" applyBorder="1" applyAlignment="1">
      <alignment horizontal="center" vertical="center" wrapText="1"/>
    </xf>
    <xf numFmtId="0" fontId="15" fillId="12" borderId="34" xfId="0" applyFont="1" applyFill="1" applyBorder="1" applyAlignment="1">
      <alignment horizontal="center" vertical="center" wrapText="1"/>
    </xf>
    <xf numFmtId="0" fontId="15" fillId="12" borderId="3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 wrapText="1"/>
    </xf>
    <xf numFmtId="0" fontId="1" fillId="13" borderId="16" xfId="0" applyFont="1" applyFill="1" applyBorder="1" applyAlignment="1">
      <alignment horizontal="center" vertical="center" wrapText="1"/>
    </xf>
    <xf numFmtId="0" fontId="1" fillId="13" borderId="14" xfId="0" applyFont="1" applyFill="1" applyBorder="1" applyAlignment="1">
      <alignment horizontal="center" vertical="center" wrapText="1"/>
    </xf>
    <xf numFmtId="0" fontId="1" fillId="13" borderId="15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0" fontId="3" fillId="13" borderId="37" xfId="0" applyFont="1" applyFill="1" applyBorder="1" applyAlignment="1">
      <alignment vertical="top" wrapText="1"/>
    </xf>
    <xf numFmtId="0" fontId="1" fillId="13" borderId="38" xfId="0" applyFont="1" applyFill="1" applyBorder="1" applyAlignment="1">
      <alignment horizontal="center" vertical="center" wrapText="1"/>
    </xf>
    <xf numFmtId="0" fontId="1" fillId="13" borderId="39" xfId="0" applyFont="1" applyFill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1" fillId="13" borderId="24" xfId="0" applyFont="1" applyFill="1" applyBorder="1" applyAlignment="1">
      <alignment horizontal="center" vertical="center" wrapText="1"/>
    </xf>
    <xf numFmtId="0" fontId="1" fillId="13" borderId="40" xfId="0" applyFont="1" applyFill="1" applyBorder="1" applyAlignment="1">
      <alignment horizontal="center" vertical="center" wrapText="1"/>
    </xf>
    <xf numFmtId="0" fontId="3" fillId="13" borderId="41" xfId="0" applyFont="1" applyFill="1" applyBorder="1" applyAlignment="1">
      <alignment vertical="top" wrapText="1"/>
    </xf>
    <xf numFmtId="0" fontId="1" fillId="13" borderId="42" xfId="0" applyFont="1" applyFill="1" applyBorder="1" applyAlignment="1">
      <alignment horizontal="center" vertical="center" wrapText="1"/>
    </xf>
    <xf numFmtId="0" fontId="1" fillId="13" borderId="43" xfId="0" applyFont="1" applyFill="1" applyBorder="1" applyAlignment="1">
      <alignment horizontal="center" vertical="center" wrapText="1"/>
    </xf>
    <xf numFmtId="0" fontId="1" fillId="13" borderId="33" xfId="0" applyFont="1" applyFill="1" applyBorder="1" applyAlignment="1">
      <alignment horizontal="center" vertical="center" wrapText="1"/>
    </xf>
    <xf numFmtId="0" fontId="1" fillId="13" borderId="34" xfId="0" applyFont="1" applyFill="1" applyBorder="1" applyAlignment="1">
      <alignment horizontal="center" vertical="center" wrapText="1"/>
    </xf>
    <xf numFmtId="0" fontId="1" fillId="13" borderId="35" xfId="0" applyFont="1" applyFill="1" applyBorder="1" applyAlignment="1">
      <alignment horizontal="center" vertical="center" wrapText="1"/>
    </xf>
    <xf numFmtId="0" fontId="3" fillId="13" borderId="27" xfId="0" applyFont="1" applyFill="1" applyBorder="1" applyAlignment="1">
      <alignment vertical="top" wrapText="1"/>
    </xf>
    <xf numFmtId="0" fontId="1" fillId="13" borderId="28" xfId="0" applyFont="1" applyFill="1" applyBorder="1" applyAlignment="1">
      <alignment horizontal="center" vertical="center" wrapText="1"/>
    </xf>
    <xf numFmtId="0" fontId="1" fillId="13" borderId="44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vertical="top" wrapText="1"/>
    </xf>
    <xf numFmtId="0" fontId="1" fillId="13" borderId="18" xfId="0" applyFont="1" applyFill="1" applyBorder="1" applyAlignment="1">
      <alignment horizontal="center" vertical="center" wrapText="1"/>
    </xf>
    <xf numFmtId="0" fontId="1" fillId="13" borderId="19" xfId="0" applyFont="1" applyFill="1" applyBorder="1" applyAlignment="1">
      <alignment horizontal="center" vertical="center" wrapText="1"/>
    </xf>
    <xf numFmtId="0" fontId="1" fillId="13" borderId="20" xfId="0" applyFont="1" applyFill="1" applyBorder="1" applyAlignment="1">
      <alignment horizontal="center" vertical="center" wrapText="1"/>
    </xf>
    <xf numFmtId="0" fontId="1" fillId="13" borderId="21" xfId="0" applyFont="1" applyFill="1" applyBorder="1" applyAlignment="1">
      <alignment horizontal="center" vertical="center" wrapText="1"/>
    </xf>
    <xf numFmtId="0" fontId="1" fillId="13" borderId="2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top" wrapText="1"/>
    </xf>
    <xf numFmtId="0" fontId="1" fillId="0" borderId="4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top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7" xfId="0" applyFont="1" applyBorder="1" applyAlignment="1">
      <alignment vertical="top" wrapText="1"/>
    </xf>
    <xf numFmtId="0" fontId="1" fillId="0" borderId="3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3" fillId="0" borderId="41" xfId="0" applyFont="1" applyBorder="1" applyAlignment="1">
      <alignment vertical="top" wrapText="1"/>
    </xf>
    <xf numFmtId="0" fontId="1" fillId="0" borderId="43" xfId="0" applyFont="1" applyBorder="1" applyAlignment="1">
      <alignment horizontal="center" vertical="center" wrapText="1"/>
    </xf>
    <xf numFmtId="0" fontId="1" fillId="2" borderId="41" xfId="0" applyFont="1" applyFill="1" applyBorder="1" applyAlignment="1">
      <alignment vertical="top" wrapText="1"/>
    </xf>
    <xf numFmtId="0" fontId="1" fillId="0" borderId="42" xfId="0" applyFont="1" applyFill="1" applyBorder="1" applyAlignment="1">
      <alignment horizontal="center" vertical="center" wrapText="1"/>
    </xf>
    <xf numFmtId="0" fontId="1" fillId="14" borderId="33" xfId="0" applyFont="1" applyFill="1" applyBorder="1" applyAlignment="1">
      <alignment horizontal="center" vertical="center" wrapText="1"/>
    </xf>
    <xf numFmtId="0" fontId="1" fillId="14" borderId="34" xfId="0" applyFont="1" applyFill="1" applyBorder="1" applyAlignment="1">
      <alignment horizontal="center" vertical="center" wrapText="1"/>
    </xf>
    <xf numFmtId="0" fontId="1" fillId="14" borderId="3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top" wrapText="1"/>
    </xf>
    <xf numFmtId="0" fontId="3" fillId="13" borderId="23" xfId="0" applyFont="1" applyFill="1" applyBorder="1" applyAlignment="1">
      <alignment horizontal="left" vertical="top" wrapText="1"/>
    </xf>
    <xf numFmtId="0" fontId="17" fillId="12" borderId="33" xfId="0" applyFont="1" applyFill="1" applyBorder="1" applyAlignment="1">
      <alignment horizontal="center" vertical="center" wrapText="1"/>
    </xf>
    <xf numFmtId="0" fontId="17" fillId="12" borderId="34" xfId="0" applyFont="1" applyFill="1" applyBorder="1" applyAlignment="1">
      <alignment horizontal="center" vertical="center" wrapText="1"/>
    </xf>
    <xf numFmtId="0" fontId="17" fillId="12" borderId="35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top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65" xfId="2" applyFont="1" applyBorder="1" applyAlignment="1">
      <alignment horizontal="center" vertical="center" wrapText="1"/>
    </xf>
    <xf numFmtId="0" fontId="1" fillId="0" borderId="67" xfId="2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73" xfId="0" applyFont="1" applyBorder="1" applyAlignment="1">
      <alignment vertical="top" wrapText="1"/>
    </xf>
    <xf numFmtId="0" fontId="3" fillId="0" borderId="77" xfId="0" applyFont="1" applyBorder="1" applyAlignment="1">
      <alignment vertical="top" wrapText="1"/>
    </xf>
    <xf numFmtId="0" fontId="1" fillId="0" borderId="78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vertical="top" wrapText="1"/>
    </xf>
    <xf numFmtId="0" fontId="3" fillId="0" borderId="79" xfId="0" applyFont="1" applyFill="1" applyBorder="1" applyAlignment="1">
      <alignment vertical="top" wrapText="1"/>
    </xf>
    <xf numFmtId="0" fontId="13" fillId="12" borderId="10" xfId="0" applyFont="1" applyFill="1" applyBorder="1" applyAlignment="1">
      <alignment horizontal="center" vertical="center" wrapText="1"/>
    </xf>
    <xf numFmtId="0" fontId="13" fillId="12" borderId="11" xfId="0" applyFont="1" applyFill="1" applyBorder="1" applyAlignment="1">
      <alignment horizontal="center" vertical="center" wrapText="1"/>
    </xf>
    <xf numFmtId="0" fontId="13" fillId="12" borderId="12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top" wrapText="1"/>
    </xf>
    <xf numFmtId="0" fontId="1" fillId="0" borderId="80" xfId="0" applyFont="1" applyBorder="1" applyAlignment="1">
      <alignment horizontal="center" vertical="center" wrapText="1"/>
    </xf>
    <xf numFmtId="0" fontId="1" fillId="0" borderId="24" xfId="1" applyFont="1" applyBorder="1" applyAlignment="1">
      <alignment horizontal="center" vertical="center" wrapText="1"/>
    </xf>
    <xf numFmtId="0" fontId="1" fillId="0" borderId="24" xfId="1" applyFont="1" applyFill="1" applyBorder="1" applyAlignment="1">
      <alignment horizontal="center" vertical="center" wrapText="1"/>
    </xf>
    <xf numFmtId="0" fontId="1" fillId="0" borderId="36" xfId="1" applyFont="1" applyFill="1" applyBorder="1" applyAlignment="1">
      <alignment horizontal="center" vertical="center" wrapText="1"/>
    </xf>
    <xf numFmtId="0" fontId="1" fillId="0" borderId="4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0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13" borderId="42" xfId="1" applyFont="1" applyFill="1" applyBorder="1" applyAlignment="1">
      <alignment horizontal="center" vertical="center" wrapText="1"/>
    </xf>
    <xf numFmtId="0" fontId="1" fillId="2" borderId="43" xfId="1" applyFont="1" applyFill="1" applyBorder="1" applyAlignment="1">
      <alignment horizontal="center" vertical="center" wrapText="1"/>
    </xf>
    <xf numFmtId="0" fontId="1" fillId="0" borderId="33" xfId="1" applyFont="1" applyFill="1" applyBorder="1" applyAlignment="1">
      <alignment horizontal="center" vertical="center" wrapText="1"/>
    </xf>
    <xf numFmtId="0" fontId="1" fillId="0" borderId="34" xfId="1" applyFont="1" applyFill="1" applyBorder="1" applyAlignment="1">
      <alignment horizontal="center" vertical="center" wrapText="1"/>
    </xf>
    <xf numFmtId="0" fontId="1" fillId="0" borderId="35" xfId="1" applyFont="1" applyFill="1" applyBorder="1" applyAlignment="1">
      <alignment horizontal="center" vertical="center" wrapText="1"/>
    </xf>
    <xf numFmtId="0" fontId="1" fillId="2" borderId="36" xfId="1" applyFont="1" applyFill="1" applyBorder="1" applyAlignment="1">
      <alignment horizontal="center" vertical="center" wrapText="1"/>
    </xf>
    <xf numFmtId="0" fontId="1" fillId="0" borderId="48" xfId="1" applyFont="1" applyFill="1" applyBorder="1" applyAlignment="1">
      <alignment horizontal="center" vertical="center" wrapText="1"/>
    </xf>
    <xf numFmtId="0" fontId="1" fillId="0" borderId="49" xfId="1" applyFont="1" applyFill="1" applyBorder="1" applyAlignment="1">
      <alignment horizontal="center" vertical="center" wrapText="1"/>
    </xf>
    <xf numFmtId="0" fontId="1" fillId="0" borderId="50" xfId="1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13" borderId="41" xfId="0" applyFont="1" applyFill="1" applyBorder="1" applyAlignment="1">
      <alignment vertical="top" wrapText="1"/>
    </xf>
    <xf numFmtId="0" fontId="1" fillId="13" borderId="27" xfId="0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41" xfId="1" applyFont="1" applyFill="1" applyBorder="1" applyAlignment="1">
      <alignment vertical="top" wrapText="1"/>
    </xf>
    <xf numFmtId="0" fontId="3" fillId="0" borderId="81" xfId="1" applyFont="1" applyFill="1" applyBorder="1" applyAlignment="1">
      <alignment vertical="top" wrapText="1"/>
    </xf>
    <xf numFmtId="0" fontId="19" fillId="13" borderId="38" xfId="0" applyFont="1" applyFill="1" applyBorder="1" applyAlignment="1">
      <alignment horizontal="center" vertical="center" wrapText="1"/>
    </xf>
    <xf numFmtId="0" fontId="19" fillId="13" borderId="39" xfId="0" applyFont="1" applyFill="1" applyBorder="1" applyAlignment="1">
      <alignment horizontal="center" vertical="center" wrapText="1"/>
    </xf>
    <xf numFmtId="0" fontId="19" fillId="13" borderId="9" xfId="0" applyFont="1" applyFill="1" applyBorder="1" applyAlignment="1">
      <alignment horizontal="center" vertical="center" wrapText="1"/>
    </xf>
    <xf numFmtId="0" fontId="1" fillId="0" borderId="36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left" vertical="top" wrapText="1"/>
    </xf>
    <xf numFmtId="0" fontId="3" fillId="0" borderId="41" xfId="1" applyFont="1" applyFill="1" applyBorder="1" applyAlignment="1">
      <alignment horizontal="left" vertical="top" wrapText="1"/>
    </xf>
    <xf numFmtId="0" fontId="1" fillId="0" borderId="58" xfId="1" applyFont="1" applyBorder="1" applyAlignment="1">
      <alignment horizontal="center" vertical="center" wrapText="1"/>
    </xf>
    <xf numFmtId="0" fontId="1" fillId="0" borderId="28" xfId="1" applyFont="1" applyBorder="1" applyAlignment="1">
      <alignment horizontal="center" vertical="center" wrapText="1"/>
    </xf>
    <xf numFmtId="0" fontId="1" fillId="0" borderId="44" xfId="1" applyFont="1" applyBorder="1" applyAlignment="1">
      <alignment horizontal="center" vertical="center" wrapText="1"/>
    </xf>
    <xf numFmtId="0" fontId="1" fillId="0" borderId="42" xfId="1" applyFont="1" applyBorder="1" applyAlignment="1">
      <alignment horizontal="center" vertical="center" wrapText="1"/>
    </xf>
    <xf numFmtId="0" fontId="1" fillId="0" borderId="43" xfId="1" applyFont="1" applyBorder="1" applyAlignment="1">
      <alignment horizontal="center" vertical="center" wrapText="1"/>
    </xf>
    <xf numFmtId="0" fontId="1" fillId="0" borderId="54" xfId="1" applyFont="1" applyBorder="1" applyAlignment="1">
      <alignment horizontal="center" vertical="center" wrapText="1"/>
    </xf>
    <xf numFmtId="0" fontId="1" fillId="0" borderId="48" xfId="1" applyFont="1" applyBorder="1" applyAlignment="1">
      <alignment horizontal="center" vertical="center" wrapText="1"/>
    </xf>
    <xf numFmtId="0" fontId="1" fillId="0" borderId="49" xfId="1" applyFont="1" applyBorder="1" applyAlignment="1">
      <alignment horizontal="center" vertical="center" wrapText="1"/>
    </xf>
    <xf numFmtId="0" fontId="1" fillId="0" borderId="50" xfId="1" applyFont="1" applyBorder="1" applyAlignment="1">
      <alignment horizontal="center" vertical="center" wrapText="1"/>
    </xf>
    <xf numFmtId="0" fontId="3" fillId="0" borderId="7" xfId="1" applyFont="1" applyFill="1" applyBorder="1" applyAlignment="1">
      <alignment horizontal="left" vertical="top" wrapText="1"/>
    </xf>
    <xf numFmtId="0" fontId="3" fillId="0" borderId="81" xfId="1" applyFont="1" applyFill="1" applyBorder="1" applyAlignment="1">
      <alignment horizontal="left" vertical="top" wrapText="1"/>
    </xf>
    <xf numFmtId="0" fontId="1" fillId="0" borderId="30" xfId="1" applyFont="1" applyFill="1" applyBorder="1" applyAlignment="1">
      <alignment horizontal="center" vertical="center" wrapText="1"/>
    </xf>
    <xf numFmtId="0" fontId="1" fillId="0" borderId="31" xfId="1" applyFont="1" applyFill="1" applyBorder="1" applyAlignment="1">
      <alignment horizontal="center" vertical="center" wrapText="1"/>
    </xf>
    <xf numFmtId="0" fontId="1" fillId="0" borderId="32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1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top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14" borderId="29" xfId="0" applyFont="1" applyFill="1" applyBorder="1" applyAlignment="1">
      <alignment horizontal="center" vertical="center"/>
    </xf>
    <xf numFmtId="0" fontId="1" fillId="14" borderId="30" xfId="0" applyFont="1" applyFill="1" applyBorder="1" applyAlignment="1">
      <alignment horizontal="center" vertical="center"/>
    </xf>
    <xf numFmtId="0" fontId="1" fillId="14" borderId="31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81" xfId="0" applyFont="1" applyFill="1" applyBorder="1" applyAlignment="1">
      <alignment vertical="top" wrapText="1"/>
    </xf>
    <xf numFmtId="0" fontId="1" fillId="2" borderId="36" xfId="0" applyFont="1" applyFill="1" applyBorder="1" applyAlignment="1">
      <alignment horizontal="center" vertical="center" wrapText="1"/>
    </xf>
    <xf numFmtId="0" fontId="15" fillId="13" borderId="84" xfId="0" applyFont="1" applyFill="1" applyBorder="1" applyAlignment="1">
      <alignment horizontal="left" vertical="top" wrapText="1"/>
    </xf>
    <xf numFmtId="0" fontId="15" fillId="13" borderId="85" xfId="0" applyFont="1" applyFill="1" applyBorder="1" applyAlignment="1">
      <alignment horizontal="left" vertical="top" wrapText="1"/>
    </xf>
    <xf numFmtId="0" fontId="15" fillId="13" borderId="85" xfId="0" applyFont="1" applyFill="1" applyBorder="1" applyAlignment="1">
      <alignment horizontal="center" vertical="center" wrapText="1"/>
    </xf>
    <xf numFmtId="0" fontId="15" fillId="13" borderId="86" xfId="0" applyFont="1" applyFill="1" applyBorder="1" applyAlignment="1">
      <alignment horizontal="center" vertical="center" wrapText="1"/>
    </xf>
    <xf numFmtId="0" fontId="15" fillId="13" borderId="0" xfId="0" applyFont="1" applyFill="1" applyBorder="1" applyAlignment="1">
      <alignment horizontal="center" vertical="center" wrapText="1"/>
    </xf>
    <xf numFmtId="0" fontId="3" fillId="13" borderId="0" xfId="0" applyFont="1" applyFill="1" applyAlignment="1">
      <alignment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2" applyFont="1" applyBorder="1" applyAlignment="1">
      <alignment horizontal="center" vertical="center" wrapText="1"/>
    </xf>
    <xf numFmtId="0" fontId="1" fillId="0" borderId="14" xfId="2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 wrapText="1"/>
    </xf>
    <xf numFmtId="0" fontId="12" fillId="15" borderId="2" xfId="0" applyFont="1" applyFill="1" applyBorder="1" applyAlignment="1">
      <alignment horizontal="center" vertical="center" wrapText="1"/>
    </xf>
    <xf numFmtId="0" fontId="12" fillId="15" borderId="3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0" borderId="14" xfId="2" applyNumberFormat="1" applyFont="1" applyBorder="1" applyAlignment="1">
      <alignment horizontal="center" vertical="center" wrapText="1"/>
    </xf>
    <xf numFmtId="0" fontId="1" fillId="0" borderId="80" xfId="2" applyFont="1" applyBorder="1" applyAlignment="1">
      <alignment horizontal="center" vertical="center" wrapText="1"/>
    </xf>
    <xf numFmtId="0" fontId="1" fillId="0" borderId="87" xfId="2" applyFont="1" applyFill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92" xfId="0" applyFont="1" applyFill="1" applyBorder="1" applyAlignment="1">
      <alignment horizontal="center" vertical="center" wrapText="1"/>
    </xf>
    <xf numFmtId="0" fontId="1" fillId="0" borderId="93" xfId="0" applyFont="1" applyFill="1" applyBorder="1" applyAlignment="1">
      <alignment horizontal="center" vertical="center" wrapText="1"/>
    </xf>
    <xf numFmtId="0" fontId="1" fillId="0" borderId="93" xfId="2" applyFont="1" applyBorder="1" applyAlignment="1">
      <alignment horizontal="center" vertical="center" wrapText="1"/>
    </xf>
    <xf numFmtId="0" fontId="1" fillId="0" borderId="72" xfId="2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1" fillId="0" borderId="2" xfId="2" applyNumberFormat="1" applyFont="1" applyBorder="1" applyAlignment="1">
      <alignment horizontal="center" vertical="center" wrapText="1"/>
    </xf>
    <xf numFmtId="0" fontId="1" fillId="0" borderId="91" xfId="0" applyFont="1" applyFill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94" xfId="0" applyFont="1" applyFill="1" applyBorder="1" applyAlignment="1">
      <alignment horizontal="center" vertical="center" wrapText="1"/>
    </xf>
    <xf numFmtId="0" fontId="1" fillId="0" borderId="95" xfId="0" applyFont="1" applyFill="1" applyBorder="1" applyAlignment="1">
      <alignment horizontal="center" vertical="center" wrapText="1"/>
    </xf>
    <xf numFmtId="0" fontId="1" fillId="0" borderId="96" xfId="2" applyFont="1" applyBorder="1" applyAlignment="1">
      <alignment horizontal="center" vertical="center" wrapText="1"/>
    </xf>
    <xf numFmtId="0" fontId="1" fillId="0" borderId="97" xfId="0" applyFont="1" applyBorder="1" applyAlignment="1">
      <alignment horizontal="center" vertical="center" wrapText="1"/>
    </xf>
    <xf numFmtId="0" fontId="1" fillId="0" borderId="98" xfId="2" applyFont="1" applyFill="1" applyBorder="1" applyAlignment="1">
      <alignment horizontal="center" vertical="center" wrapText="1"/>
    </xf>
    <xf numFmtId="0" fontId="1" fillId="0" borderId="33" xfId="2" applyFont="1" applyBorder="1" applyAlignment="1">
      <alignment horizontal="center" vertical="center" wrapText="1"/>
    </xf>
    <xf numFmtId="0" fontId="1" fillId="0" borderId="34" xfId="2" applyFont="1" applyBorder="1" applyAlignment="1">
      <alignment horizontal="center" vertical="center" wrapText="1"/>
    </xf>
    <xf numFmtId="0" fontId="1" fillId="0" borderId="35" xfId="2" applyFont="1" applyBorder="1" applyAlignment="1">
      <alignment horizontal="center" vertical="center" wrapText="1"/>
    </xf>
    <xf numFmtId="0" fontId="1" fillId="0" borderId="33" xfId="1" applyFont="1" applyBorder="1" applyAlignment="1">
      <alignment horizontal="center" vertical="center" wrapText="1"/>
    </xf>
    <xf numFmtId="0" fontId="1" fillId="0" borderId="34" xfId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 vertical="center" wrapText="1"/>
    </xf>
    <xf numFmtId="0" fontId="1" fillId="13" borderId="33" xfId="1" applyFont="1" applyFill="1" applyBorder="1" applyAlignment="1">
      <alignment horizontal="center" vertical="center" wrapText="1"/>
    </xf>
    <xf numFmtId="0" fontId="1" fillId="0" borderId="26" xfId="1" applyFont="1" applyBorder="1" applyAlignment="1">
      <alignment horizontal="center" vertical="center" wrapText="1"/>
    </xf>
    <xf numFmtId="0" fontId="1" fillId="0" borderId="26" xfId="1" applyFont="1" applyFill="1" applyBorder="1" applyAlignment="1">
      <alignment horizontal="center" vertical="center" wrapText="1"/>
    </xf>
    <xf numFmtId="0" fontId="1" fillId="0" borderId="99" xfId="1" applyFont="1" applyFill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" fillId="13" borderId="10" xfId="1" applyFont="1" applyFill="1" applyBorder="1" applyAlignment="1">
      <alignment horizontal="center" vertical="center" wrapText="1"/>
    </xf>
    <xf numFmtId="0" fontId="1" fillId="0" borderId="99" xfId="1" applyFont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3" fillId="12" borderId="6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wrapText="1"/>
    </xf>
    <xf numFmtId="0" fontId="1" fillId="13" borderId="24" xfId="0" applyFont="1" applyFill="1" applyBorder="1" applyAlignment="1">
      <alignment horizontal="center" vertical="center"/>
    </xf>
    <xf numFmtId="0" fontId="1" fillId="13" borderId="40" xfId="0" applyFont="1" applyFill="1" applyBorder="1" applyAlignment="1">
      <alignment horizontal="center" vertical="center"/>
    </xf>
    <xf numFmtId="0" fontId="1" fillId="13" borderId="57" xfId="0" applyFont="1" applyFill="1" applyBorder="1" applyAlignment="1">
      <alignment horizontal="center" vertical="center" wrapText="1"/>
    </xf>
    <xf numFmtId="0" fontId="3" fillId="13" borderId="0" xfId="0" applyFont="1" applyFill="1"/>
    <xf numFmtId="0" fontId="3" fillId="0" borderId="7" xfId="0" applyFont="1" applyBorder="1" applyAlignment="1">
      <alignment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59" xfId="0" applyFont="1" applyFill="1" applyBorder="1" applyAlignment="1">
      <alignment horizontal="center" vertical="center" wrapText="1"/>
    </xf>
    <xf numFmtId="0" fontId="15" fillId="3" borderId="60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3" fillId="13" borderId="81" xfId="0" applyFont="1" applyFill="1" applyBorder="1" applyAlignment="1">
      <alignment wrapText="1"/>
    </xf>
    <xf numFmtId="0" fontId="14" fillId="13" borderId="37" xfId="0" applyFont="1" applyFill="1" applyBorder="1" applyAlignment="1">
      <alignment horizontal="left" vertical="top" wrapText="1"/>
    </xf>
    <xf numFmtId="0" fontId="6" fillId="13" borderId="38" xfId="0" applyFont="1" applyFill="1" applyBorder="1" applyAlignment="1">
      <alignment horizontal="center" vertical="top" wrapText="1"/>
    </xf>
    <xf numFmtId="0" fontId="20" fillId="13" borderId="38" xfId="0" applyFont="1" applyFill="1" applyBorder="1" applyAlignment="1">
      <alignment horizontal="center"/>
    </xf>
    <xf numFmtId="0" fontId="20" fillId="13" borderId="38" xfId="0" applyFont="1" applyFill="1" applyBorder="1" applyAlignment="1">
      <alignment horizontal="center" wrapText="1"/>
    </xf>
    <xf numFmtId="0" fontId="20" fillId="13" borderId="144" xfId="0" applyFont="1" applyFill="1" applyBorder="1" applyAlignment="1">
      <alignment horizontal="center"/>
    </xf>
    <xf numFmtId="0" fontId="14" fillId="13" borderId="7" xfId="0" applyFont="1" applyFill="1" applyBorder="1" applyAlignment="1">
      <alignment horizontal="left" vertical="top" wrapText="1"/>
    </xf>
    <xf numFmtId="0" fontId="6" fillId="13" borderId="8" xfId="0" applyFont="1" applyFill="1" applyBorder="1" applyAlignment="1">
      <alignment horizontal="center" vertical="top" wrapText="1"/>
    </xf>
    <xf numFmtId="0" fontId="20" fillId="13" borderId="8" xfId="0" applyFont="1" applyFill="1" applyBorder="1" applyAlignment="1">
      <alignment horizontal="center" wrapText="1"/>
    </xf>
    <xf numFmtId="0" fontId="21" fillId="13" borderId="8" xfId="0" applyFont="1" applyFill="1" applyBorder="1" applyAlignment="1">
      <alignment horizontal="center"/>
    </xf>
    <xf numFmtId="0" fontId="20" fillId="13" borderId="70" xfId="0" applyFont="1" applyFill="1" applyBorder="1" applyAlignment="1">
      <alignment horizontal="center" wrapText="1"/>
    </xf>
    <xf numFmtId="0" fontId="14" fillId="13" borderId="7" xfId="0" applyFont="1" applyFill="1" applyBorder="1" applyAlignment="1">
      <alignment horizontal="left" wrapText="1"/>
    </xf>
    <xf numFmtId="0" fontId="20" fillId="13" borderId="8" xfId="0" applyFont="1" applyFill="1" applyBorder="1" applyAlignment="1">
      <alignment horizontal="center"/>
    </xf>
    <xf numFmtId="0" fontId="20" fillId="13" borderId="70" xfId="0" applyFont="1" applyFill="1" applyBorder="1" applyAlignment="1">
      <alignment horizontal="center"/>
    </xf>
    <xf numFmtId="0" fontId="5" fillId="0" borderId="0" xfId="0" applyFont="1"/>
    <xf numFmtId="0" fontId="14" fillId="13" borderId="23" xfId="0" applyFont="1" applyFill="1" applyBorder="1" applyAlignment="1">
      <alignment horizontal="left" wrapText="1"/>
    </xf>
    <xf numFmtId="0" fontId="6" fillId="13" borderId="24" xfId="0" applyFont="1" applyFill="1" applyBorder="1" applyAlignment="1">
      <alignment horizontal="center"/>
    </xf>
    <xf numFmtId="0" fontId="20" fillId="13" borderId="24" xfId="0" applyFont="1" applyFill="1" applyBorder="1" applyAlignment="1">
      <alignment horizontal="center"/>
    </xf>
    <xf numFmtId="0" fontId="20" fillId="13" borderId="24" xfId="0" applyFont="1" applyFill="1" applyBorder="1" applyAlignment="1">
      <alignment horizontal="center" wrapText="1"/>
    </xf>
    <xf numFmtId="0" fontId="21" fillId="13" borderId="24" xfId="0" applyFont="1" applyFill="1" applyBorder="1" applyAlignment="1">
      <alignment horizontal="center"/>
    </xf>
    <xf numFmtId="0" fontId="20" fillId="13" borderId="25" xfId="0" applyFont="1" applyFill="1" applyBorder="1" applyAlignment="1">
      <alignment horizontal="center"/>
    </xf>
    <xf numFmtId="0" fontId="20" fillId="13" borderId="1" xfId="0" applyFont="1" applyFill="1" applyBorder="1" applyAlignment="1">
      <alignment horizontal="center"/>
    </xf>
    <xf numFmtId="0" fontId="20" fillId="13" borderId="2" xfId="0" applyFont="1" applyFill="1" applyBorder="1" applyAlignment="1">
      <alignment horizontal="center"/>
    </xf>
    <xf numFmtId="0" fontId="20" fillId="13" borderId="3" xfId="0" applyFont="1" applyFill="1" applyBorder="1" applyAlignment="1">
      <alignment horizontal="center"/>
    </xf>
    <xf numFmtId="0" fontId="14" fillId="13" borderId="37" xfId="0" applyFont="1" applyFill="1" applyBorder="1" applyAlignment="1">
      <alignment horizontal="left" wrapText="1"/>
    </xf>
    <xf numFmtId="0" fontId="21" fillId="13" borderId="38" xfId="0" applyFont="1" applyFill="1" applyBorder="1" applyAlignment="1">
      <alignment horizontal="center"/>
    </xf>
    <xf numFmtId="0" fontId="14" fillId="13" borderId="7" xfId="0" applyFont="1" applyFill="1" applyBorder="1" applyAlignment="1">
      <alignment horizontal="left"/>
    </xf>
    <xf numFmtId="0" fontId="6" fillId="13" borderId="24" xfId="0" applyFont="1" applyFill="1" applyBorder="1" applyAlignment="1">
      <alignment horizontal="center" vertical="top" wrapText="1"/>
    </xf>
    <xf numFmtId="0" fontId="20" fillId="13" borderId="25" xfId="0" applyFont="1" applyFill="1" applyBorder="1" applyAlignment="1">
      <alignment horizontal="center" wrapText="1"/>
    </xf>
    <xf numFmtId="0" fontId="6" fillId="13" borderId="42" xfId="0" applyFont="1" applyFill="1" applyBorder="1" applyAlignment="1">
      <alignment horizontal="center" vertical="top" wrapText="1"/>
    </xf>
    <xf numFmtId="0" fontId="20" fillId="13" borderId="42" xfId="0" applyFont="1" applyFill="1" applyBorder="1" applyAlignment="1">
      <alignment horizontal="center"/>
    </xf>
    <xf numFmtId="0" fontId="20" fillId="24" borderId="42" xfId="0" applyFont="1" applyFill="1" applyBorder="1" applyAlignment="1">
      <alignment horizontal="center"/>
    </xf>
    <xf numFmtId="0" fontId="20" fillId="13" borderId="78" xfId="0" applyFont="1" applyFill="1" applyBorder="1" applyAlignment="1">
      <alignment horizontal="center"/>
    </xf>
    <xf numFmtId="0" fontId="20" fillId="13" borderId="33" xfId="0" applyFont="1" applyFill="1" applyBorder="1" applyAlignment="1">
      <alignment horizontal="center"/>
    </xf>
    <xf numFmtId="0" fontId="20" fillId="13" borderId="34" xfId="0" applyFont="1" applyFill="1" applyBorder="1" applyAlignment="1">
      <alignment horizontal="center"/>
    </xf>
    <xf numFmtId="0" fontId="20" fillId="13" borderId="35" xfId="0" applyFont="1" applyFill="1" applyBorder="1" applyAlignment="1">
      <alignment horizontal="center"/>
    </xf>
    <xf numFmtId="0" fontId="20" fillId="24" borderId="24" xfId="0" applyFont="1" applyFill="1" applyBorder="1" applyAlignment="1">
      <alignment horizontal="center"/>
    </xf>
    <xf numFmtId="0" fontId="14" fillId="0" borderId="37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center" vertical="top" wrapText="1"/>
    </xf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10" xfId="0" applyFont="1" applyBorder="1"/>
    <xf numFmtId="0" fontId="20" fillId="0" borderId="11" xfId="0" applyFont="1" applyBorder="1"/>
    <xf numFmtId="0" fontId="20" fillId="0" borderId="12" xfId="0" applyFont="1" applyBorder="1"/>
    <xf numFmtId="0" fontId="14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6" xfId="0" applyFont="1" applyBorder="1"/>
    <xf numFmtId="0" fontId="20" fillId="0" borderId="14" xfId="0" applyFont="1" applyBorder="1"/>
    <xf numFmtId="0" fontId="20" fillId="0" borderId="15" xfId="0" applyFont="1" applyBorder="1"/>
    <xf numFmtId="0" fontId="14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1" xfId="0" applyFont="1" applyBorder="1"/>
    <xf numFmtId="0" fontId="20" fillId="0" borderId="2" xfId="0" applyFont="1" applyBorder="1"/>
    <xf numFmtId="0" fontId="20" fillId="0" borderId="3" xfId="0" applyFont="1" applyBorder="1"/>
    <xf numFmtId="0" fontId="1" fillId="0" borderId="18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 wrapText="1"/>
    </xf>
    <xf numFmtId="0" fontId="3" fillId="0" borderId="145" xfId="0" applyFont="1" applyBorder="1" applyAlignment="1">
      <alignment vertical="top" wrapText="1"/>
    </xf>
    <xf numFmtId="0" fontId="1" fillId="2" borderId="112" xfId="0" applyFont="1" applyFill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center" vertical="center"/>
    </xf>
    <xf numFmtId="0" fontId="1" fillId="13" borderId="70" xfId="0" applyFont="1" applyFill="1" applyBorder="1" applyAlignment="1">
      <alignment horizontal="center" vertical="center" wrapText="1"/>
    </xf>
    <xf numFmtId="0" fontId="22" fillId="13" borderId="8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15" fillId="3" borderId="103" xfId="0" applyFont="1" applyFill="1" applyBorder="1" applyAlignment="1">
      <alignment horizontal="left" vertical="top" wrapText="1"/>
    </xf>
    <xf numFmtId="0" fontId="3" fillId="13" borderId="73" xfId="0" applyFont="1" applyFill="1" applyBorder="1" applyAlignment="1">
      <alignment vertical="top" wrapText="1"/>
    </xf>
    <xf numFmtId="0" fontId="1" fillId="13" borderId="16" xfId="0" applyFont="1" applyFill="1" applyBorder="1" applyAlignment="1">
      <alignment horizontal="center" vertical="center"/>
    </xf>
    <xf numFmtId="0" fontId="3" fillId="13" borderId="16" xfId="0" applyFont="1" applyFill="1" applyBorder="1"/>
    <xf numFmtId="0" fontId="3" fillId="0" borderId="23" xfId="0" applyFont="1" applyBorder="1" applyAlignment="1">
      <alignment horizontal="left" vertical="top" wrapText="1"/>
    </xf>
    <xf numFmtId="0" fontId="3" fillId="13" borderId="4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5" fillId="3" borderId="74" xfId="0" applyFont="1" applyFill="1" applyBorder="1" applyAlignment="1">
      <alignment horizontal="left" vertical="top" wrapText="1"/>
    </xf>
    <xf numFmtId="0" fontId="15" fillId="3" borderId="102" xfId="0" applyFont="1" applyFill="1" applyBorder="1" applyAlignment="1">
      <alignment horizontal="left" vertical="top" wrapText="1"/>
    </xf>
    <xf numFmtId="0" fontId="1" fillId="13" borderId="0" xfId="0" applyFont="1" applyFill="1" applyBorder="1" applyAlignment="1">
      <alignment horizontal="center" vertical="center"/>
    </xf>
    <xf numFmtId="0" fontId="1" fillId="0" borderId="145" xfId="0" applyFont="1" applyBorder="1" applyAlignment="1">
      <alignment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13" borderId="0" xfId="0" applyFont="1" applyFill="1" applyBorder="1" applyAlignment="1">
      <alignment vertical="center"/>
    </xf>
    <xf numFmtId="0" fontId="1" fillId="0" borderId="152" xfId="0" applyFont="1" applyBorder="1" applyAlignment="1">
      <alignment horizontal="center" vertical="center"/>
    </xf>
    <xf numFmtId="0" fontId="1" fillId="0" borderId="157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center"/>
    </xf>
    <xf numFmtId="0" fontId="1" fillId="2" borderId="158" xfId="0" applyFont="1" applyFill="1" applyBorder="1" applyAlignment="1">
      <alignment horizontal="center" vertical="center" wrapText="1"/>
    </xf>
    <xf numFmtId="0" fontId="1" fillId="0" borderId="159" xfId="0" applyFont="1" applyBorder="1" applyAlignment="1">
      <alignment horizontal="center" vertical="center" wrapText="1"/>
    </xf>
    <xf numFmtId="0" fontId="1" fillId="0" borderId="158" xfId="0" applyFont="1" applyBorder="1" applyAlignment="1">
      <alignment horizontal="center" vertical="center" wrapText="1"/>
    </xf>
    <xf numFmtId="0" fontId="1" fillId="2" borderId="159" xfId="0" applyFont="1" applyFill="1" applyBorder="1" applyAlignment="1">
      <alignment horizontal="center" vertical="center" wrapText="1"/>
    </xf>
    <xf numFmtId="0" fontId="1" fillId="0" borderId="161" xfId="0" applyFont="1" applyBorder="1" applyAlignment="1">
      <alignment horizontal="center" vertical="center" wrapText="1"/>
    </xf>
    <xf numFmtId="0" fontId="1" fillId="0" borderId="162" xfId="0" applyFont="1" applyBorder="1" applyAlignment="1">
      <alignment horizontal="center" vertical="center" wrapText="1"/>
    </xf>
    <xf numFmtId="0" fontId="1" fillId="0" borderId="163" xfId="0" applyFont="1" applyBorder="1" applyAlignment="1">
      <alignment horizontal="center" vertical="center" wrapText="1"/>
    </xf>
    <xf numFmtId="0" fontId="1" fillId="0" borderId="152" xfId="0" applyFont="1" applyFill="1" applyBorder="1" applyAlignment="1">
      <alignment horizontal="center" vertical="center" wrapText="1"/>
    </xf>
    <xf numFmtId="0" fontId="1" fillId="0" borderId="158" xfId="0" applyFont="1" applyFill="1" applyBorder="1" applyAlignment="1">
      <alignment horizontal="center" vertical="center" wrapText="1"/>
    </xf>
    <xf numFmtId="0" fontId="16" fillId="0" borderId="159" xfId="0" applyFont="1" applyFill="1" applyBorder="1" applyAlignment="1">
      <alignment horizontal="center" vertical="center" wrapText="1"/>
    </xf>
    <xf numFmtId="0" fontId="1" fillId="13" borderId="162" xfId="0" applyFont="1" applyFill="1" applyBorder="1" applyAlignment="1">
      <alignment horizontal="center" vertical="center" wrapText="1"/>
    </xf>
    <xf numFmtId="0" fontId="1" fillId="13" borderId="163" xfId="0" applyFont="1" applyFill="1" applyBorder="1" applyAlignment="1">
      <alignment horizontal="center" vertical="center" wrapText="1"/>
    </xf>
    <xf numFmtId="0" fontId="1" fillId="0" borderId="164" xfId="0" applyFont="1" applyBorder="1" applyAlignment="1">
      <alignment horizontal="center" vertical="center" wrapText="1"/>
    </xf>
    <xf numFmtId="0" fontId="1" fillId="0" borderId="165" xfId="0" applyFont="1" applyFill="1" applyBorder="1" applyAlignment="1">
      <alignment horizontal="center" vertical="center" wrapText="1"/>
    </xf>
    <xf numFmtId="0" fontId="1" fillId="0" borderId="167" xfId="0" applyFont="1" applyFill="1" applyBorder="1" applyAlignment="1">
      <alignment horizontal="center" vertical="center" wrapText="1"/>
    </xf>
    <xf numFmtId="0" fontId="1" fillId="0" borderId="159" xfId="0" applyFont="1" applyFill="1" applyBorder="1" applyAlignment="1">
      <alignment horizontal="center" vertical="center" wrapText="1"/>
    </xf>
    <xf numFmtId="0" fontId="1" fillId="14" borderId="165" xfId="0" applyFont="1" applyFill="1" applyBorder="1" applyAlignment="1">
      <alignment horizontal="center" vertical="center" wrapText="1"/>
    </xf>
    <xf numFmtId="0" fontId="3" fillId="0" borderId="168" xfId="0" applyFont="1" applyBorder="1" applyAlignment="1">
      <alignment vertical="top" wrapText="1"/>
    </xf>
    <xf numFmtId="0" fontId="1" fillId="2" borderId="164" xfId="0" applyFont="1" applyFill="1" applyBorder="1" applyAlignment="1">
      <alignment horizontal="center" vertical="center" wrapText="1"/>
    </xf>
    <xf numFmtId="0" fontId="1" fillId="0" borderId="166" xfId="0" applyFont="1" applyBorder="1" applyAlignment="1">
      <alignment horizontal="center" vertical="center" wrapText="1"/>
    </xf>
    <xf numFmtId="0" fontId="1" fillId="0" borderId="167" xfId="0" applyFont="1" applyBorder="1" applyAlignment="1">
      <alignment horizontal="center" vertical="center" wrapText="1"/>
    </xf>
    <xf numFmtId="0" fontId="1" fillId="13" borderId="165" xfId="0" applyFont="1" applyFill="1" applyBorder="1" applyAlignment="1">
      <alignment horizontal="center" vertical="center" wrapText="1"/>
    </xf>
    <xf numFmtId="0" fontId="1" fillId="0" borderId="165" xfId="0" applyFont="1" applyBorder="1" applyAlignment="1">
      <alignment horizontal="center" vertical="center" wrapText="1"/>
    </xf>
    <xf numFmtId="0" fontId="1" fillId="0" borderId="164" xfId="0" applyFont="1" applyFill="1" applyBorder="1" applyAlignment="1">
      <alignment horizontal="center" vertical="center" wrapText="1"/>
    </xf>
    <xf numFmtId="0" fontId="16" fillId="0" borderId="165" xfId="0" applyFont="1" applyFill="1" applyBorder="1" applyAlignment="1">
      <alignment horizontal="center" vertical="center" wrapText="1"/>
    </xf>
    <xf numFmtId="0" fontId="3" fillId="0" borderId="169" xfId="0" applyFont="1" applyFill="1" applyBorder="1" applyAlignment="1">
      <alignment vertical="top" wrapText="1"/>
    </xf>
    <xf numFmtId="0" fontId="3" fillId="0" borderId="168" xfId="1" applyFont="1" applyFill="1" applyBorder="1" applyAlignment="1">
      <alignment vertical="top" wrapText="1"/>
    </xf>
    <xf numFmtId="0" fontId="1" fillId="0" borderId="164" xfId="1" applyFont="1" applyBorder="1" applyAlignment="1">
      <alignment horizontal="center" vertical="center" wrapText="1"/>
    </xf>
    <xf numFmtId="0" fontId="1" fillId="2" borderId="164" xfId="1" applyFont="1" applyFill="1" applyBorder="1" applyAlignment="1">
      <alignment horizontal="center" vertical="center" wrapText="1"/>
    </xf>
    <xf numFmtId="0" fontId="1" fillId="0" borderId="158" xfId="1" applyFont="1" applyBorder="1" applyAlignment="1">
      <alignment horizontal="center" vertical="center" wrapText="1"/>
    </xf>
    <xf numFmtId="0" fontId="1" fillId="0" borderId="159" xfId="1" applyFont="1" applyBorder="1" applyAlignment="1">
      <alignment horizontal="center" vertical="center" wrapText="1"/>
    </xf>
    <xf numFmtId="0" fontId="3" fillId="0" borderId="168" xfId="1" applyFont="1" applyBorder="1" applyAlignment="1">
      <alignment vertical="top" wrapText="1"/>
    </xf>
    <xf numFmtId="0" fontId="1" fillId="0" borderId="165" xfId="1" applyFont="1" applyBorder="1" applyAlignment="1">
      <alignment horizontal="center" vertical="center" wrapText="1"/>
    </xf>
    <xf numFmtId="0" fontId="1" fillId="2" borderId="159" xfId="1" applyFont="1" applyFill="1" applyBorder="1" applyAlignment="1">
      <alignment horizontal="center" vertical="center" wrapText="1"/>
    </xf>
    <xf numFmtId="0" fontId="1" fillId="2" borderId="165" xfId="1" applyFont="1" applyFill="1" applyBorder="1" applyAlignment="1">
      <alignment horizontal="center" vertical="center" wrapText="1"/>
    </xf>
    <xf numFmtId="0" fontId="3" fillId="0" borderId="168" xfId="0" applyFont="1" applyFill="1" applyBorder="1" applyAlignment="1">
      <alignment wrapText="1"/>
    </xf>
    <xf numFmtId="0" fontId="1" fillId="0" borderId="164" xfId="0" applyFont="1" applyBorder="1" applyAlignment="1">
      <alignment horizontal="center" vertical="center"/>
    </xf>
    <xf numFmtId="0" fontId="1" fillId="0" borderId="158" xfId="0" applyFont="1" applyBorder="1" applyAlignment="1">
      <alignment horizontal="center" vertical="center"/>
    </xf>
    <xf numFmtId="0" fontId="1" fillId="0" borderId="173" xfId="0" applyFont="1" applyBorder="1" applyAlignment="1">
      <alignment horizontal="center" vertical="center" wrapText="1"/>
    </xf>
    <xf numFmtId="0" fontId="1" fillId="0" borderId="174" xfId="0" applyFont="1" applyBorder="1" applyAlignment="1">
      <alignment horizontal="center" vertical="center" wrapText="1"/>
    </xf>
    <xf numFmtId="0" fontId="1" fillId="0" borderId="167" xfId="0" applyFont="1" applyBorder="1" applyAlignment="1">
      <alignment horizontal="center" vertical="center"/>
    </xf>
    <xf numFmtId="0" fontId="1" fillId="13" borderId="161" xfId="0" applyFont="1" applyFill="1" applyBorder="1" applyAlignment="1">
      <alignment horizontal="center" vertical="center" wrapText="1"/>
    </xf>
    <xf numFmtId="0" fontId="1" fillId="2" borderId="174" xfId="0" applyFont="1" applyFill="1" applyBorder="1" applyAlignment="1">
      <alignment horizontal="center" vertical="center" wrapText="1"/>
    </xf>
    <xf numFmtId="0" fontId="1" fillId="0" borderId="164" xfId="0" applyFont="1" applyFill="1" applyBorder="1" applyAlignment="1">
      <alignment horizontal="center" vertical="center"/>
    </xf>
    <xf numFmtId="0" fontId="1" fillId="13" borderId="164" xfId="0" applyFont="1" applyFill="1" applyBorder="1" applyAlignment="1">
      <alignment horizontal="center" vertical="center" wrapText="1"/>
    </xf>
    <xf numFmtId="0" fontId="1" fillId="0" borderId="173" xfId="0" applyFont="1" applyFill="1" applyBorder="1" applyAlignment="1">
      <alignment horizontal="center" vertical="center" wrapText="1"/>
    </xf>
    <xf numFmtId="0" fontId="1" fillId="0" borderId="174" xfId="0" applyFont="1" applyFill="1" applyBorder="1" applyAlignment="1">
      <alignment horizontal="center" vertical="center" wrapText="1"/>
    </xf>
    <xf numFmtId="0" fontId="1" fillId="0" borderId="152" xfId="0" applyFont="1" applyFill="1" applyBorder="1" applyAlignment="1">
      <alignment horizontal="center" vertical="center"/>
    </xf>
    <xf numFmtId="0" fontId="3" fillId="0" borderId="168" xfId="1" applyFont="1" applyFill="1" applyBorder="1" applyAlignment="1">
      <alignment horizontal="left" vertical="top" wrapText="1"/>
    </xf>
    <xf numFmtId="0" fontId="1" fillId="0" borderId="167" xfId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5" fillId="0" borderId="0" xfId="0" applyFont="1" applyFill="1"/>
    <xf numFmtId="0" fontId="1" fillId="13" borderId="158" xfId="0" applyFont="1" applyFill="1" applyBorder="1" applyAlignment="1">
      <alignment horizontal="center" vertical="center" wrapText="1"/>
    </xf>
    <xf numFmtId="0" fontId="1" fillId="13" borderId="17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52" xfId="0" applyFont="1" applyBorder="1" applyAlignment="1">
      <alignment horizontal="center" vertical="center" wrapText="1"/>
    </xf>
    <xf numFmtId="0" fontId="1" fillId="2" borderId="181" xfId="0" applyFont="1" applyFill="1" applyBorder="1" applyAlignment="1">
      <alignment vertical="top" wrapText="1"/>
    </xf>
    <xf numFmtId="0" fontId="1" fillId="0" borderId="178" xfId="0" applyFont="1" applyBorder="1" applyAlignment="1">
      <alignment horizontal="center" vertical="center" wrapText="1"/>
    </xf>
    <xf numFmtId="0" fontId="1" fillId="0" borderId="179" xfId="0" applyFont="1" applyBorder="1" applyAlignment="1">
      <alignment horizontal="center" vertical="center" wrapText="1"/>
    </xf>
    <xf numFmtId="0" fontId="1" fillId="0" borderId="180" xfId="0" applyFont="1" applyBorder="1" applyAlignment="1">
      <alignment horizontal="center" vertical="center" wrapText="1"/>
    </xf>
    <xf numFmtId="0" fontId="3" fillId="13" borderId="181" xfId="0" applyFont="1" applyFill="1" applyBorder="1" applyAlignment="1">
      <alignment vertical="top" wrapText="1"/>
    </xf>
    <xf numFmtId="0" fontId="1" fillId="13" borderId="178" xfId="0" applyFont="1" applyFill="1" applyBorder="1" applyAlignment="1">
      <alignment horizontal="center" vertical="center" wrapText="1"/>
    </xf>
    <xf numFmtId="0" fontId="1" fillId="13" borderId="179" xfId="0" applyFont="1" applyFill="1" applyBorder="1" applyAlignment="1">
      <alignment horizontal="center" vertical="center" wrapText="1"/>
    </xf>
    <xf numFmtId="0" fontId="1" fillId="13" borderId="180" xfId="0" applyFont="1" applyFill="1" applyBorder="1" applyAlignment="1">
      <alignment horizontal="center" vertical="center" wrapText="1"/>
    </xf>
    <xf numFmtId="0" fontId="3" fillId="0" borderId="181" xfId="0" applyFont="1" applyBorder="1" applyAlignment="1">
      <alignment vertical="top" wrapText="1"/>
    </xf>
    <xf numFmtId="0" fontId="1" fillId="2" borderId="152" xfId="0" applyFont="1" applyFill="1" applyBorder="1" applyAlignment="1">
      <alignment horizontal="center" vertical="center" wrapText="1"/>
    </xf>
    <xf numFmtId="0" fontId="1" fillId="0" borderId="181" xfId="0" applyFont="1" applyBorder="1" applyAlignment="1">
      <alignment vertical="top" wrapText="1"/>
    </xf>
    <xf numFmtId="0" fontId="1" fillId="0" borderId="149" xfId="0" applyFont="1" applyFill="1" applyBorder="1" applyAlignment="1">
      <alignment horizontal="center" vertical="center" wrapText="1"/>
    </xf>
    <xf numFmtId="0" fontId="1" fillId="0" borderId="170" xfId="0" applyFont="1" applyBorder="1" applyAlignment="1">
      <alignment horizontal="center" vertical="center" wrapText="1"/>
    </xf>
    <xf numFmtId="0" fontId="1" fillId="0" borderId="171" xfId="0" applyFont="1" applyBorder="1" applyAlignment="1">
      <alignment horizontal="center" vertical="center" wrapText="1"/>
    </xf>
    <xf numFmtId="0" fontId="1" fillId="0" borderId="172" xfId="0" applyFont="1" applyBorder="1" applyAlignment="1">
      <alignment horizontal="center" vertical="center" wrapText="1"/>
    </xf>
    <xf numFmtId="0" fontId="1" fillId="13" borderId="37" xfId="0" applyFont="1" applyFill="1" applyBorder="1" applyAlignment="1">
      <alignment vertical="top" wrapText="1"/>
    </xf>
    <xf numFmtId="0" fontId="1" fillId="13" borderId="181" xfId="0" applyFont="1" applyFill="1" applyBorder="1" applyAlignment="1">
      <alignment vertical="top" wrapText="1"/>
    </xf>
    <xf numFmtId="0" fontId="16" fillId="2" borderId="181" xfId="0" applyFont="1" applyFill="1" applyBorder="1" applyAlignment="1">
      <alignment vertical="top" wrapText="1"/>
    </xf>
    <xf numFmtId="0" fontId="3" fillId="2" borderId="168" xfId="0" applyFont="1" applyFill="1" applyBorder="1" applyAlignment="1">
      <alignment vertical="top" wrapText="1"/>
    </xf>
    <xf numFmtId="0" fontId="1" fillId="2" borderId="160" xfId="0" applyFont="1" applyFill="1" applyBorder="1" applyAlignment="1">
      <alignment vertical="top" wrapText="1"/>
    </xf>
    <xf numFmtId="0" fontId="1" fillId="13" borderId="182" xfId="0" applyFont="1" applyFill="1" applyBorder="1" applyAlignment="1">
      <alignment horizontal="center" vertical="center" wrapText="1"/>
    </xf>
    <xf numFmtId="0" fontId="1" fillId="0" borderId="182" xfId="0" applyFont="1" applyBorder="1" applyAlignment="1">
      <alignment horizontal="center" vertical="center" wrapText="1"/>
    </xf>
    <xf numFmtId="0" fontId="1" fillId="0" borderId="177" xfId="0" applyFont="1" applyFill="1" applyBorder="1" applyAlignment="1">
      <alignment horizontal="center" vertical="center" wrapText="1"/>
    </xf>
    <xf numFmtId="0" fontId="3" fillId="13" borderId="181" xfId="0" applyFont="1" applyFill="1" applyBorder="1" applyAlignment="1">
      <alignment horizontal="left" vertical="top" wrapText="1"/>
    </xf>
    <xf numFmtId="0" fontId="1" fillId="13" borderId="152" xfId="0" applyFont="1" applyFill="1" applyBorder="1" applyAlignment="1">
      <alignment horizontal="center" vertical="center" wrapText="1"/>
    </xf>
    <xf numFmtId="0" fontId="3" fillId="13" borderId="160" xfId="0" applyFont="1" applyFill="1" applyBorder="1" applyAlignment="1">
      <alignment horizontal="left" vertical="top" wrapText="1"/>
    </xf>
    <xf numFmtId="0" fontId="1" fillId="13" borderId="153" xfId="0" applyFont="1" applyFill="1" applyBorder="1" applyAlignment="1">
      <alignment horizontal="center" vertical="center" wrapText="1"/>
    </xf>
    <xf numFmtId="0" fontId="1" fillId="13" borderId="155" xfId="0" applyFont="1" applyFill="1" applyBorder="1" applyAlignment="1">
      <alignment horizontal="center" vertical="center" wrapText="1"/>
    </xf>
    <xf numFmtId="0" fontId="1" fillId="13" borderId="166" xfId="0" applyFont="1" applyFill="1" applyBorder="1" applyAlignment="1">
      <alignment horizontal="center" vertical="center" wrapText="1"/>
    </xf>
    <xf numFmtId="0" fontId="1" fillId="13" borderId="167" xfId="0" applyFont="1" applyFill="1" applyBorder="1" applyAlignment="1">
      <alignment horizontal="center" vertical="center" wrapText="1"/>
    </xf>
    <xf numFmtId="0" fontId="1" fillId="0" borderId="168" xfId="0" applyFont="1" applyBorder="1" applyAlignment="1">
      <alignment vertical="top" wrapText="1"/>
    </xf>
    <xf numFmtId="0" fontId="1" fillId="0" borderId="160" xfId="0" applyFont="1" applyBorder="1" applyAlignment="1">
      <alignment vertical="top" wrapText="1"/>
    </xf>
    <xf numFmtId="0" fontId="1" fillId="0" borderId="177" xfId="0" applyFont="1" applyBorder="1" applyAlignment="1">
      <alignment horizontal="center" vertical="center" wrapText="1"/>
    </xf>
    <xf numFmtId="0" fontId="1" fillId="2" borderId="178" xfId="0" applyFont="1" applyFill="1" applyBorder="1" applyAlignment="1">
      <alignment horizontal="center" vertical="center" wrapText="1"/>
    </xf>
    <xf numFmtId="0" fontId="1" fillId="2" borderId="179" xfId="0" applyFont="1" applyFill="1" applyBorder="1" applyAlignment="1">
      <alignment horizontal="center" vertical="center" wrapText="1"/>
    </xf>
    <xf numFmtId="0" fontId="1" fillId="2" borderId="180" xfId="0" applyFont="1" applyFill="1" applyBorder="1" applyAlignment="1">
      <alignment horizontal="center" vertical="center" wrapText="1"/>
    </xf>
    <xf numFmtId="0" fontId="1" fillId="0" borderId="166" xfId="0" applyFont="1" applyFill="1" applyBorder="1" applyAlignment="1">
      <alignment horizontal="center" vertical="center" wrapText="1"/>
    </xf>
    <xf numFmtId="0" fontId="1" fillId="14" borderId="166" xfId="0" applyFont="1" applyFill="1" applyBorder="1" applyAlignment="1">
      <alignment horizontal="center" vertical="center" wrapText="1"/>
    </xf>
    <xf numFmtId="0" fontId="1" fillId="14" borderId="167" xfId="0" applyFont="1" applyFill="1" applyBorder="1" applyAlignment="1">
      <alignment horizontal="center" vertical="center" wrapText="1"/>
    </xf>
    <xf numFmtId="0" fontId="3" fillId="0" borderId="152" xfId="0" applyFont="1" applyBorder="1" applyAlignment="1">
      <alignment horizontal="center" vertical="center" wrapText="1"/>
    </xf>
    <xf numFmtId="0" fontId="1" fillId="0" borderId="178" xfId="0" applyFont="1" applyFill="1" applyBorder="1" applyAlignment="1">
      <alignment horizontal="center" vertical="center" wrapText="1"/>
    </xf>
    <xf numFmtId="0" fontId="1" fillId="0" borderId="179" xfId="0" applyFont="1" applyFill="1" applyBorder="1" applyAlignment="1">
      <alignment horizontal="center" vertical="center" wrapText="1"/>
    </xf>
    <xf numFmtId="0" fontId="1" fillId="0" borderId="180" xfId="0" applyFont="1" applyFill="1" applyBorder="1" applyAlignment="1">
      <alignment horizontal="center" vertical="center" wrapText="1"/>
    </xf>
    <xf numFmtId="0" fontId="1" fillId="14" borderId="178" xfId="0" applyFont="1" applyFill="1" applyBorder="1" applyAlignment="1">
      <alignment horizontal="center" vertical="center" wrapText="1"/>
    </xf>
    <xf numFmtId="0" fontId="1" fillId="14" borderId="179" xfId="0" applyFont="1" applyFill="1" applyBorder="1" applyAlignment="1">
      <alignment horizontal="center" vertical="center" wrapText="1"/>
    </xf>
    <xf numFmtId="0" fontId="1" fillId="14" borderId="180" xfId="0" applyFont="1" applyFill="1" applyBorder="1" applyAlignment="1">
      <alignment horizontal="center" vertical="center" wrapText="1"/>
    </xf>
    <xf numFmtId="0" fontId="19" fillId="13" borderId="164" xfId="0" applyFont="1" applyFill="1" applyBorder="1" applyAlignment="1">
      <alignment horizontal="center" vertical="center" wrapText="1"/>
    </xf>
    <xf numFmtId="0" fontId="3" fillId="13" borderId="168" xfId="0" applyFont="1" applyFill="1" applyBorder="1" applyAlignment="1">
      <alignment wrapText="1"/>
    </xf>
    <xf numFmtId="0" fontId="3" fillId="13" borderId="181" xfId="0" applyFont="1" applyFill="1" applyBorder="1" applyAlignment="1">
      <alignment wrapText="1"/>
    </xf>
    <xf numFmtId="0" fontId="3" fillId="13" borderId="160" xfId="0" applyFont="1" applyFill="1" applyBorder="1" applyAlignment="1">
      <alignment vertical="top" wrapText="1"/>
    </xf>
    <xf numFmtId="0" fontId="1" fillId="0" borderId="183" xfId="0" applyFont="1" applyBorder="1" applyAlignment="1">
      <alignment horizontal="center" vertical="center" wrapText="1"/>
    </xf>
    <xf numFmtId="0" fontId="1" fillId="0" borderId="184" xfId="0" applyFont="1" applyBorder="1" applyAlignment="1">
      <alignment horizontal="center" vertical="center" wrapText="1"/>
    </xf>
    <xf numFmtId="0" fontId="1" fillId="0" borderId="185" xfId="0" applyFont="1" applyFill="1" applyBorder="1" applyAlignment="1">
      <alignment horizontal="center" vertical="center" wrapText="1"/>
    </xf>
    <xf numFmtId="0" fontId="1" fillId="0" borderId="166" xfId="0" applyNumberFormat="1" applyFont="1" applyBorder="1" applyAlignment="1">
      <alignment horizontal="center" vertical="center" wrapText="1"/>
    </xf>
    <xf numFmtId="0" fontId="16" fillId="0" borderId="166" xfId="0" applyFont="1" applyFill="1" applyBorder="1" applyAlignment="1">
      <alignment horizontal="center" vertical="center" wrapText="1"/>
    </xf>
    <xf numFmtId="0" fontId="16" fillId="0" borderId="167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2" borderId="168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" fillId="0" borderId="166" xfId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2" borderId="166" xfId="1" applyFont="1" applyFill="1" applyBorder="1" applyAlignment="1">
      <alignment horizontal="center" vertical="center" wrapText="1"/>
    </xf>
    <xf numFmtId="0" fontId="1" fillId="2" borderId="167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vertical="top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3" fillId="13" borderId="23" xfId="0" applyFont="1" applyFill="1" applyBorder="1" applyAlignment="1">
      <alignment wrapText="1"/>
    </xf>
    <xf numFmtId="0" fontId="1" fillId="13" borderId="186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left" vertical="top" wrapText="1"/>
    </xf>
    <xf numFmtId="0" fontId="1" fillId="2" borderId="1" xfId="1" applyFont="1" applyFill="1" applyBorder="1" applyAlignment="1">
      <alignment horizontal="center" vertical="center" wrapText="1"/>
    </xf>
    <xf numFmtId="0" fontId="3" fillId="13" borderId="168" xfId="0" applyFont="1" applyFill="1" applyBorder="1" applyAlignment="1">
      <alignment horizontal="left" vertical="top" wrapText="1"/>
    </xf>
    <xf numFmtId="0" fontId="6" fillId="13" borderId="164" xfId="0" applyFont="1" applyFill="1" applyBorder="1" applyAlignment="1">
      <alignment horizontal="center" vertical="top" wrapText="1"/>
    </xf>
    <xf numFmtId="0" fontId="20" fillId="13" borderId="164" xfId="0" applyFont="1" applyFill="1" applyBorder="1" applyAlignment="1">
      <alignment horizontal="center"/>
    </xf>
    <xf numFmtId="0" fontId="20" fillId="24" borderId="164" xfId="0" applyFont="1" applyFill="1" applyBorder="1" applyAlignment="1">
      <alignment horizontal="center"/>
    </xf>
    <xf numFmtId="0" fontId="20" fillId="13" borderId="148" xfId="0" applyFont="1" applyFill="1" applyBorder="1" applyAlignment="1">
      <alignment horizontal="center"/>
    </xf>
    <xf numFmtId="0" fontId="20" fillId="13" borderId="165" xfId="0" applyFont="1" applyFill="1" applyBorder="1" applyAlignment="1">
      <alignment horizontal="center"/>
    </xf>
    <xf numFmtId="0" fontId="20" fillId="13" borderId="166" xfId="0" applyFont="1" applyFill="1" applyBorder="1" applyAlignment="1">
      <alignment horizontal="center"/>
    </xf>
    <xf numFmtId="0" fontId="20" fillId="13" borderId="167" xfId="0" applyFont="1" applyFill="1" applyBorder="1" applyAlignment="1">
      <alignment horizontal="center"/>
    </xf>
    <xf numFmtId="0" fontId="14" fillId="0" borderId="168" xfId="0" applyFont="1" applyBorder="1" applyAlignment="1">
      <alignment horizontal="left" wrapText="1"/>
    </xf>
    <xf numFmtId="0" fontId="6" fillId="0" borderId="164" xfId="0" applyFont="1" applyBorder="1" applyAlignment="1">
      <alignment horizontal="center"/>
    </xf>
    <xf numFmtId="0" fontId="20" fillId="0" borderId="164" xfId="0" applyFont="1" applyBorder="1" applyAlignment="1">
      <alignment horizontal="center"/>
    </xf>
    <xf numFmtId="0" fontId="21" fillId="0" borderId="164" xfId="0" applyFont="1" applyBorder="1" applyAlignment="1">
      <alignment horizontal="center"/>
    </xf>
    <xf numFmtId="0" fontId="20" fillId="0" borderId="158" xfId="0" applyFont="1" applyBorder="1" applyAlignment="1">
      <alignment horizontal="center"/>
    </xf>
    <xf numFmtId="0" fontId="20" fillId="0" borderId="165" xfId="0" applyFont="1" applyBorder="1"/>
    <xf numFmtId="0" fontId="20" fillId="0" borderId="166" xfId="0" applyFont="1" applyBorder="1"/>
    <xf numFmtId="0" fontId="20" fillId="0" borderId="167" xfId="0" applyFont="1" applyBorder="1"/>
    <xf numFmtId="0" fontId="3" fillId="0" borderId="168" xfId="0" applyFont="1" applyBorder="1" applyAlignment="1" applyProtection="1">
      <alignment horizontal="left" vertical="top" wrapText="1"/>
      <protection locked="0"/>
    </xf>
    <xf numFmtId="0" fontId="3" fillId="13" borderId="154" xfId="0" applyFont="1" applyFill="1" applyBorder="1"/>
    <xf numFmtId="0" fontId="3" fillId="0" borderId="154" xfId="0" applyFont="1" applyBorder="1" applyAlignment="1">
      <alignment vertical="top" wrapText="1"/>
    </xf>
    <xf numFmtId="0" fontId="1" fillId="0" borderId="148" xfId="0" applyFont="1" applyBorder="1" applyAlignment="1">
      <alignment horizontal="center" vertical="center" wrapText="1"/>
    </xf>
    <xf numFmtId="0" fontId="1" fillId="2" borderId="166" xfId="0" applyFont="1" applyFill="1" applyBorder="1" applyAlignment="1">
      <alignment horizontal="center" vertical="center" wrapText="1"/>
    </xf>
    <xf numFmtId="0" fontId="1" fillId="2" borderId="167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152" xfId="0" applyFont="1" applyBorder="1" applyAlignment="1">
      <alignment horizontal="center" vertical="center" wrapText="1"/>
    </xf>
    <xf numFmtId="0" fontId="1" fillId="0" borderId="187" xfId="0" applyFont="1" applyBorder="1" applyAlignment="1">
      <alignment horizontal="center" wrapText="1"/>
    </xf>
    <xf numFmtId="0" fontId="1" fillId="0" borderId="156" xfId="0" applyFont="1" applyBorder="1" applyAlignment="1">
      <alignment wrapText="1"/>
    </xf>
    <xf numFmtId="0" fontId="1" fillId="0" borderId="181" xfId="0" applyFont="1" applyBorder="1" applyAlignment="1">
      <alignment horizontal="center" vertical="center"/>
    </xf>
    <xf numFmtId="0" fontId="1" fillId="0" borderId="190" xfId="0" applyFont="1" applyBorder="1" applyAlignment="1">
      <alignment horizontal="center" vertical="center"/>
    </xf>
    <xf numFmtId="0" fontId="1" fillId="0" borderId="191" xfId="0" applyFont="1" applyBorder="1" applyAlignment="1">
      <alignment horizontal="center" vertical="center"/>
    </xf>
    <xf numFmtId="0" fontId="25" fillId="0" borderId="190" xfId="0" applyFont="1" applyBorder="1" applyAlignment="1">
      <alignment horizontal="center" vertical="center"/>
    </xf>
    <xf numFmtId="0" fontId="3" fillId="0" borderId="156" xfId="0" applyFont="1" applyBorder="1" applyAlignment="1">
      <alignment wrapText="1"/>
    </xf>
    <xf numFmtId="0" fontId="3" fillId="4" borderId="181" xfId="0" applyFont="1" applyFill="1" applyBorder="1" applyAlignment="1">
      <alignment horizontal="center" vertical="center"/>
    </xf>
    <xf numFmtId="0" fontId="3" fillId="4" borderId="152" xfId="0" applyFont="1" applyFill="1" applyBorder="1" applyAlignment="1">
      <alignment horizontal="center" vertical="center"/>
    </xf>
    <xf numFmtId="0" fontId="3" fillId="0" borderId="152" xfId="0" applyFont="1" applyBorder="1" applyAlignment="1">
      <alignment horizontal="center" vertical="center"/>
    </xf>
    <xf numFmtId="0" fontId="3" fillId="0" borderId="190" xfId="0" applyFont="1" applyBorder="1" applyAlignment="1">
      <alignment horizontal="center" vertical="center"/>
    </xf>
    <xf numFmtId="0" fontId="3" fillId="0" borderId="181" xfId="0" applyFont="1" applyBorder="1" applyAlignment="1">
      <alignment horizontal="center" vertical="center"/>
    </xf>
    <xf numFmtId="0" fontId="3" fillId="0" borderId="191" xfId="0" applyFont="1" applyBorder="1" applyAlignment="1">
      <alignment horizontal="center" vertical="center"/>
    </xf>
    <xf numFmtId="0" fontId="3" fillId="5" borderId="181" xfId="0" applyFont="1" applyFill="1" applyBorder="1" applyAlignment="1">
      <alignment horizontal="center" vertical="center"/>
    </xf>
    <xf numFmtId="0" fontId="3" fillId="5" borderId="152" xfId="0" applyFont="1" applyFill="1" applyBorder="1" applyAlignment="1">
      <alignment horizontal="center" vertical="center"/>
    </xf>
    <xf numFmtId="0" fontId="3" fillId="6" borderId="181" xfId="0" applyFont="1" applyFill="1" applyBorder="1" applyAlignment="1">
      <alignment horizontal="center" vertical="center"/>
    </xf>
    <xf numFmtId="0" fontId="3" fillId="6" borderId="152" xfId="0" applyFont="1" applyFill="1" applyBorder="1" applyAlignment="1">
      <alignment horizontal="center" vertical="center"/>
    </xf>
    <xf numFmtId="0" fontId="3" fillId="7" borderId="181" xfId="0" applyFont="1" applyFill="1" applyBorder="1" applyAlignment="1">
      <alignment horizontal="center" vertical="center"/>
    </xf>
    <xf numFmtId="0" fontId="3" fillId="7" borderId="152" xfId="0" applyFont="1" applyFill="1" applyBorder="1" applyAlignment="1">
      <alignment horizontal="center" vertical="center"/>
    </xf>
    <xf numFmtId="0" fontId="1" fillId="0" borderId="191" xfId="0" applyFont="1" applyFill="1" applyBorder="1" applyAlignment="1">
      <alignment horizontal="center" vertical="center"/>
    </xf>
    <xf numFmtId="0" fontId="1" fillId="0" borderId="194" xfId="0" applyFont="1" applyBorder="1" applyAlignment="1">
      <alignment horizontal="center" wrapText="1"/>
    </xf>
    <xf numFmtId="0" fontId="1" fillId="0" borderId="150" xfId="0" applyFont="1" applyBorder="1" applyAlignment="1">
      <alignment wrapText="1"/>
    </xf>
    <xf numFmtId="0" fontId="1" fillId="0" borderId="160" xfId="0" applyFont="1" applyBorder="1" applyAlignment="1">
      <alignment horizontal="center" vertical="center"/>
    </xf>
    <xf numFmtId="0" fontId="1" fillId="0" borderId="182" xfId="0" applyFont="1" applyBorder="1" applyAlignment="1">
      <alignment horizontal="center" vertical="center"/>
    </xf>
    <xf numFmtId="0" fontId="1" fillId="0" borderId="177" xfId="0" applyFont="1" applyFill="1" applyBorder="1" applyAlignment="1">
      <alignment vertical="center"/>
    </xf>
    <xf numFmtId="0" fontId="1" fillId="0" borderId="191" xfId="0" applyFont="1" applyFill="1" applyBorder="1" applyAlignment="1">
      <alignment vertical="center"/>
    </xf>
    <xf numFmtId="0" fontId="1" fillId="0" borderId="75" xfId="0" applyFont="1" applyBorder="1" applyAlignment="1">
      <alignment wrapText="1"/>
    </xf>
    <xf numFmtId="0" fontId="1" fillId="13" borderId="190" xfId="0" applyFont="1" applyFill="1" applyBorder="1" applyAlignment="1">
      <alignment horizontal="center" vertical="center"/>
    </xf>
    <xf numFmtId="0" fontId="1" fillId="0" borderId="181" xfId="0" applyFont="1" applyBorder="1" applyAlignment="1">
      <alignment wrapText="1"/>
    </xf>
    <xf numFmtId="0" fontId="1" fillId="0" borderId="160" xfId="0" applyFont="1" applyBorder="1" applyAlignment="1">
      <alignment wrapText="1"/>
    </xf>
    <xf numFmtId="0" fontId="1" fillId="0" borderId="182" xfId="0" applyFont="1" applyFill="1" applyBorder="1" applyAlignment="1">
      <alignment vertical="center"/>
    </xf>
    <xf numFmtId="0" fontId="1" fillId="26" borderId="33" xfId="0" applyFont="1" applyFill="1" applyBorder="1" applyAlignment="1">
      <alignment horizontal="center" vertical="center" wrapText="1"/>
    </xf>
    <xf numFmtId="0" fontId="1" fillId="26" borderId="34" xfId="0" applyFont="1" applyFill="1" applyBorder="1" applyAlignment="1">
      <alignment horizontal="center" vertical="center" wrapText="1"/>
    </xf>
    <xf numFmtId="0" fontId="1" fillId="26" borderId="35" xfId="0" applyFont="1" applyFill="1" applyBorder="1" applyAlignment="1">
      <alignment horizontal="center" vertical="center" wrapText="1"/>
    </xf>
    <xf numFmtId="0" fontId="1" fillId="26" borderId="165" xfId="0" applyFont="1" applyFill="1" applyBorder="1" applyAlignment="1">
      <alignment horizontal="center" vertical="center" wrapText="1"/>
    </xf>
    <xf numFmtId="0" fontId="1" fillId="26" borderId="166" xfId="0" applyFont="1" applyFill="1" applyBorder="1" applyAlignment="1">
      <alignment horizontal="center" vertical="center" wrapText="1"/>
    </xf>
    <xf numFmtId="0" fontId="1" fillId="26" borderId="167" xfId="0" applyFont="1" applyFill="1" applyBorder="1" applyAlignment="1">
      <alignment horizontal="center" vertical="center" wrapText="1"/>
    </xf>
    <xf numFmtId="0" fontId="14" fillId="13" borderId="37" xfId="0" applyFont="1" applyFill="1" applyBorder="1" applyAlignment="1">
      <alignment wrapText="1"/>
    </xf>
    <xf numFmtId="0" fontId="14" fillId="13" borderId="168" xfId="0" applyFont="1" applyFill="1" applyBorder="1" applyAlignment="1">
      <alignment wrapText="1"/>
    </xf>
    <xf numFmtId="0" fontId="1" fillId="26" borderId="178" xfId="0" applyFont="1" applyFill="1" applyBorder="1" applyAlignment="1">
      <alignment horizontal="center" vertical="center" wrapText="1"/>
    </xf>
    <xf numFmtId="0" fontId="1" fillId="26" borderId="179" xfId="0" applyFont="1" applyFill="1" applyBorder="1" applyAlignment="1">
      <alignment horizontal="center" vertical="center" wrapText="1"/>
    </xf>
    <xf numFmtId="0" fontId="1" fillId="26" borderId="180" xfId="0" applyFont="1" applyFill="1" applyBorder="1" applyAlignment="1">
      <alignment horizontal="center" vertical="center" wrapText="1"/>
    </xf>
    <xf numFmtId="0" fontId="1" fillId="26" borderId="58" xfId="0" applyFont="1" applyFill="1" applyBorder="1" applyAlignment="1">
      <alignment horizontal="center" vertical="center" wrapText="1"/>
    </xf>
    <xf numFmtId="0" fontId="1" fillId="26" borderId="159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8" xfId="0" applyFont="1" applyFill="1" applyBorder="1" applyAlignment="1">
      <alignment horizontal="left" vertical="top" wrapText="1"/>
    </xf>
    <xf numFmtId="0" fontId="16" fillId="0" borderId="75" xfId="0" applyFont="1" applyFill="1" applyBorder="1" applyAlignment="1">
      <alignment horizontal="left" vertical="top" wrapText="1"/>
    </xf>
    <xf numFmtId="0" fontId="1" fillId="26" borderId="29" xfId="0" applyFont="1" applyFill="1" applyBorder="1" applyAlignment="1">
      <alignment horizontal="center" vertical="center"/>
    </xf>
    <xf numFmtId="0" fontId="1" fillId="26" borderId="30" xfId="0" applyFont="1" applyFill="1" applyBorder="1" applyAlignment="1">
      <alignment horizontal="center" vertical="center"/>
    </xf>
    <xf numFmtId="0" fontId="1" fillId="26" borderId="31" xfId="0" applyFont="1" applyFill="1" applyBorder="1" applyAlignment="1">
      <alignment horizontal="center" vertical="center"/>
    </xf>
    <xf numFmtId="0" fontId="1" fillId="0" borderId="152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81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 wrapText="1"/>
    </xf>
    <xf numFmtId="0" fontId="20" fillId="0" borderId="3" xfId="0" applyFont="1" applyFill="1" applyBorder="1" applyAlignment="1">
      <alignment horizontal="center" wrapText="1"/>
    </xf>
    <xf numFmtId="0" fontId="3" fillId="0" borderId="154" xfId="0" applyFont="1" applyFill="1" applyBorder="1" applyAlignment="1">
      <alignment vertical="top" wrapText="1"/>
    </xf>
    <xf numFmtId="0" fontId="1" fillId="0" borderId="14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vertical="top" wrapText="1"/>
    </xf>
    <xf numFmtId="0" fontId="22" fillId="0" borderId="8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75" xfId="0" applyFont="1" applyFill="1" applyBorder="1"/>
    <xf numFmtId="0" fontId="1" fillId="0" borderId="70" xfId="0" applyFont="1" applyFill="1" applyBorder="1" applyAlignment="1">
      <alignment horizontal="center" vertical="center" wrapText="1"/>
    </xf>
    <xf numFmtId="0" fontId="3" fillId="0" borderId="31" xfId="0" applyFont="1" applyFill="1" applyBorder="1"/>
    <xf numFmtId="0" fontId="3" fillId="0" borderId="30" xfId="0" applyFont="1" applyFill="1" applyBorder="1"/>
    <xf numFmtId="0" fontId="1" fillId="0" borderId="1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6" xfId="0" applyFont="1" applyFill="1" applyBorder="1"/>
    <xf numFmtId="0" fontId="1" fillId="0" borderId="20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vertical="top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vertical="top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3" fillId="0" borderId="29" xfId="0" applyFont="1" applyFill="1" applyBorder="1"/>
    <xf numFmtId="0" fontId="15" fillId="3" borderId="61" xfId="0" applyFont="1" applyFill="1" applyBorder="1" applyAlignment="1">
      <alignment horizontal="center" vertical="center" wrapText="1"/>
    </xf>
    <xf numFmtId="0" fontId="1" fillId="27" borderId="166" xfId="0" applyFont="1" applyFill="1" applyBorder="1" applyAlignment="1">
      <alignment horizontal="center" vertical="center" wrapText="1"/>
    </xf>
    <xf numFmtId="0" fontId="1" fillId="27" borderId="33" xfId="0" applyFont="1" applyFill="1" applyBorder="1" applyAlignment="1">
      <alignment horizontal="center" vertical="center" wrapText="1"/>
    </xf>
    <xf numFmtId="0" fontId="1" fillId="27" borderId="34" xfId="0" applyFont="1" applyFill="1" applyBorder="1" applyAlignment="1">
      <alignment horizontal="center" vertical="center" wrapText="1"/>
    </xf>
    <xf numFmtId="0" fontId="1" fillId="27" borderId="35" xfId="0" applyFont="1" applyFill="1" applyBorder="1" applyAlignment="1">
      <alignment horizontal="center" vertical="center" wrapText="1"/>
    </xf>
    <xf numFmtId="0" fontId="1" fillId="27" borderId="165" xfId="0" applyFont="1" applyFill="1" applyBorder="1" applyAlignment="1">
      <alignment horizontal="center" vertical="center" wrapText="1"/>
    </xf>
    <xf numFmtId="0" fontId="1" fillId="27" borderId="167" xfId="0" applyFont="1" applyFill="1" applyBorder="1" applyAlignment="1">
      <alignment horizontal="center" vertical="center" wrapText="1"/>
    </xf>
    <xf numFmtId="0" fontId="1" fillId="27" borderId="20" xfId="0" applyFont="1" applyFill="1" applyBorder="1" applyAlignment="1">
      <alignment horizontal="center" vertical="center" wrapText="1"/>
    </xf>
    <xf numFmtId="0" fontId="1" fillId="27" borderId="21" xfId="0" applyFont="1" applyFill="1" applyBorder="1" applyAlignment="1">
      <alignment horizontal="center" vertical="center" wrapText="1"/>
    </xf>
    <xf numFmtId="0" fontId="1" fillId="27" borderId="22" xfId="0" applyFont="1" applyFill="1" applyBorder="1" applyAlignment="1">
      <alignment horizontal="center" vertical="center" wrapText="1"/>
    </xf>
    <xf numFmtId="0" fontId="1" fillId="27" borderId="33" xfId="2" applyFont="1" applyFill="1" applyBorder="1" applyAlignment="1">
      <alignment horizontal="center" vertical="center" wrapText="1"/>
    </xf>
    <xf numFmtId="0" fontId="1" fillId="27" borderId="34" xfId="2" applyNumberFormat="1" applyFont="1" applyFill="1" applyBorder="1" applyAlignment="1">
      <alignment horizontal="center" vertical="center" wrapText="1"/>
    </xf>
    <xf numFmtId="0" fontId="1" fillId="27" borderId="58" xfId="1" applyFont="1" applyFill="1" applyBorder="1" applyAlignment="1">
      <alignment horizontal="center" vertical="center" wrapText="1"/>
    </xf>
    <xf numFmtId="0" fontId="1" fillId="27" borderId="34" xfId="1" applyFont="1" applyFill="1" applyBorder="1" applyAlignment="1">
      <alignment horizontal="center" vertical="center" wrapText="1"/>
    </xf>
    <xf numFmtId="0" fontId="1" fillId="27" borderId="35" xfId="1" applyFont="1" applyFill="1" applyBorder="1" applyAlignment="1">
      <alignment horizontal="center" vertical="center" wrapText="1"/>
    </xf>
    <xf numFmtId="0" fontId="1" fillId="27" borderId="99" xfId="1" applyFont="1" applyFill="1" applyBorder="1" applyAlignment="1">
      <alignment horizontal="center" vertical="center" wrapText="1"/>
    </xf>
    <xf numFmtId="0" fontId="1" fillId="27" borderId="49" xfId="1" applyFont="1" applyFill="1" applyBorder="1" applyAlignment="1">
      <alignment horizontal="center" vertical="center" wrapText="1"/>
    </xf>
    <xf numFmtId="0" fontId="1" fillId="27" borderId="50" xfId="1" applyFont="1" applyFill="1" applyBorder="1" applyAlignment="1">
      <alignment horizontal="center" vertical="center" wrapText="1"/>
    </xf>
    <xf numFmtId="0" fontId="1" fillId="27" borderId="174" xfId="0" applyFont="1" applyFill="1" applyBorder="1" applyAlignment="1">
      <alignment horizontal="center" vertical="center" wrapText="1"/>
    </xf>
    <xf numFmtId="0" fontId="1" fillId="27" borderId="56" xfId="0" applyFont="1" applyFill="1" applyBorder="1" applyAlignment="1">
      <alignment horizontal="center" vertical="center" wrapText="1"/>
    </xf>
    <xf numFmtId="0" fontId="1" fillId="27" borderId="14" xfId="0" applyFont="1" applyFill="1" applyBorder="1" applyAlignment="1">
      <alignment horizontal="center" vertical="center" wrapText="1"/>
    </xf>
    <xf numFmtId="0" fontId="1" fillId="27" borderId="15" xfId="0" applyFont="1" applyFill="1" applyBorder="1" applyAlignment="1">
      <alignment horizontal="center" vertical="center" wrapText="1"/>
    </xf>
    <xf numFmtId="0" fontId="1" fillId="27" borderId="32" xfId="1" applyFont="1" applyFill="1" applyBorder="1" applyAlignment="1">
      <alignment horizontal="center" vertical="center" wrapText="1"/>
    </xf>
    <xf numFmtId="0" fontId="1" fillId="27" borderId="30" xfId="1" applyFont="1" applyFill="1" applyBorder="1" applyAlignment="1">
      <alignment horizontal="center" vertical="center" wrapText="1"/>
    </xf>
    <xf numFmtId="0" fontId="1" fillId="27" borderId="31" xfId="1" applyFont="1" applyFill="1" applyBorder="1" applyAlignment="1">
      <alignment horizontal="center" vertical="center" wrapText="1"/>
    </xf>
    <xf numFmtId="0" fontId="20" fillId="27" borderId="33" xfId="0" applyFont="1" applyFill="1" applyBorder="1" applyAlignment="1">
      <alignment horizontal="center"/>
    </xf>
    <xf numFmtId="0" fontId="20" fillId="27" borderId="34" xfId="0" applyFont="1" applyFill="1" applyBorder="1" applyAlignment="1">
      <alignment horizontal="center"/>
    </xf>
    <xf numFmtId="0" fontId="20" fillId="27" borderId="35" xfId="0" applyFont="1" applyFill="1" applyBorder="1" applyAlignment="1">
      <alignment horizontal="center"/>
    </xf>
    <xf numFmtId="0" fontId="20" fillId="27" borderId="165" xfId="0" applyFont="1" applyFill="1" applyBorder="1" applyAlignment="1">
      <alignment horizontal="center"/>
    </xf>
    <xf numFmtId="0" fontId="20" fillId="27" borderId="166" xfId="0" applyFont="1" applyFill="1" applyBorder="1" applyAlignment="1">
      <alignment horizontal="center"/>
    </xf>
    <xf numFmtId="0" fontId="20" fillId="27" borderId="167" xfId="0" applyFont="1" applyFill="1" applyBorder="1" applyAlignment="1">
      <alignment horizontal="center"/>
    </xf>
    <xf numFmtId="0" fontId="20" fillId="27" borderId="1" xfId="0" applyFont="1" applyFill="1" applyBorder="1" applyAlignment="1">
      <alignment horizontal="center"/>
    </xf>
    <xf numFmtId="0" fontId="20" fillId="27" borderId="2" xfId="0" applyFont="1" applyFill="1" applyBorder="1" applyAlignment="1">
      <alignment horizontal="center"/>
    </xf>
    <xf numFmtId="0" fontId="20" fillId="27" borderId="3" xfId="0" applyFont="1" applyFill="1" applyBorder="1" applyAlignment="1">
      <alignment horizontal="center"/>
    </xf>
    <xf numFmtId="0" fontId="20" fillId="27" borderId="165" xfId="0" applyFont="1" applyFill="1" applyBorder="1"/>
    <xf numFmtId="0" fontId="20" fillId="27" borderId="166" xfId="0" applyFont="1" applyFill="1" applyBorder="1"/>
    <xf numFmtId="0" fontId="20" fillId="27" borderId="167" xfId="0" applyFont="1" applyFill="1" applyBorder="1"/>
    <xf numFmtId="0" fontId="20" fillId="27" borderId="1" xfId="0" applyFont="1" applyFill="1" applyBorder="1"/>
    <xf numFmtId="0" fontId="20" fillId="27" borderId="2" xfId="0" applyFont="1" applyFill="1" applyBorder="1"/>
    <xf numFmtId="0" fontId="20" fillId="27" borderId="3" xfId="0" applyFont="1" applyFill="1" applyBorder="1"/>
    <xf numFmtId="0" fontId="1" fillId="27" borderId="1" xfId="0" applyFont="1" applyFill="1" applyBorder="1" applyAlignment="1">
      <alignment horizontal="center" vertical="center" wrapText="1"/>
    </xf>
    <xf numFmtId="0" fontId="1" fillId="27" borderId="2" xfId="0" applyFont="1" applyFill="1" applyBorder="1" applyAlignment="1">
      <alignment horizontal="center" vertical="center" wrapText="1"/>
    </xf>
    <xf numFmtId="0" fontId="1" fillId="27" borderId="3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8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52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15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vertical="top" wrapText="1"/>
    </xf>
    <xf numFmtId="0" fontId="3" fillId="13" borderId="199" xfId="0" applyFont="1" applyFill="1" applyBorder="1" applyAlignment="1">
      <alignment vertical="top" wrapText="1"/>
    </xf>
    <xf numFmtId="0" fontId="1" fillId="0" borderId="200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16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10" fillId="0" borderId="113" xfId="0" applyFont="1" applyFill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wrapText="1"/>
    </xf>
    <xf numFmtId="0" fontId="10" fillId="0" borderId="104" xfId="0" applyFont="1" applyBorder="1" applyAlignment="1">
      <alignment horizontal="center" vertical="center" wrapText="1"/>
    </xf>
    <xf numFmtId="0" fontId="10" fillId="0" borderId="105" xfId="0" applyFont="1" applyBorder="1" applyAlignment="1">
      <alignment horizontal="center" vertical="center" wrapText="1"/>
    </xf>
    <xf numFmtId="0" fontId="10" fillId="0" borderId="101" xfId="0" applyFont="1" applyBorder="1" applyAlignment="1">
      <alignment horizontal="center" vertical="center" wrapText="1"/>
    </xf>
    <xf numFmtId="0" fontId="10" fillId="0" borderId="111" xfId="0" applyFont="1" applyBorder="1" applyAlignment="1">
      <alignment horizontal="center" vertical="center" wrapText="1"/>
    </xf>
    <xf numFmtId="0" fontId="1" fillId="25" borderId="77" xfId="0" applyFont="1" applyFill="1" applyBorder="1" applyAlignment="1">
      <alignment horizontal="center" wrapText="1"/>
    </xf>
    <xf numFmtId="0" fontId="1" fillId="25" borderId="86" xfId="0" applyFont="1" applyFill="1" applyBorder="1" applyAlignment="1">
      <alignment horizontal="center" wrapText="1"/>
    </xf>
    <xf numFmtId="0" fontId="1" fillId="25" borderId="104" xfId="0" applyFont="1" applyFill="1" applyBorder="1" applyAlignment="1">
      <alignment horizontal="center" wrapText="1"/>
    </xf>
    <xf numFmtId="0" fontId="1" fillId="25" borderId="75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0" fontId="1" fillId="25" borderId="196" xfId="0" applyFont="1" applyFill="1" applyBorder="1" applyAlignment="1">
      <alignment horizontal="center"/>
    </xf>
    <xf numFmtId="0" fontId="1" fillId="25" borderId="77" xfId="0" applyFont="1" applyFill="1" applyBorder="1" applyAlignment="1">
      <alignment horizontal="center"/>
    </xf>
    <xf numFmtId="0" fontId="1" fillId="25" borderId="86" xfId="0" applyFont="1" applyFill="1" applyBorder="1" applyAlignment="1">
      <alignment horizontal="center"/>
    </xf>
    <xf numFmtId="0" fontId="1" fillId="25" borderId="104" xfId="0" applyFont="1" applyFill="1" applyBorder="1" applyAlignment="1">
      <alignment horizontal="center"/>
    </xf>
    <xf numFmtId="0" fontId="1" fillId="25" borderId="110" xfId="0" applyFont="1" applyFill="1" applyBorder="1" applyAlignment="1">
      <alignment horizontal="center"/>
    </xf>
    <xf numFmtId="0" fontId="1" fillId="25" borderId="141" xfId="0" applyFont="1" applyFill="1" applyBorder="1" applyAlignment="1">
      <alignment horizontal="center"/>
    </xf>
    <xf numFmtId="0" fontId="1" fillId="25" borderId="142" xfId="0" applyFont="1" applyFill="1" applyBorder="1" applyAlignment="1">
      <alignment horizontal="center"/>
    </xf>
    <xf numFmtId="0" fontId="1" fillId="0" borderId="105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1" fillId="0" borderId="187" xfId="0" applyFont="1" applyBorder="1" applyAlignment="1">
      <alignment horizontal="center" vertical="center"/>
    </xf>
    <xf numFmtId="0" fontId="1" fillId="0" borderId="188" xfId="0" applyFont="1" applyBorder="1" applyAlignment="1">
      <alignment horizontal="center" vertical="center"/>
    </xf>
    <xf numFmtId="0" fontId="1" fillId="0" borderId="189" xfId="0" applyFont="1" applyBorder="1" applyAlignment="1">
      <alignment horizontal="center" vertical="center"/>
    </xf>
    <xf numFmtId="0" fontId="3" fillId="0" borderId="188" xfId="0" applyFont="1" applyBorder="1" applyAlignment="1">
      <alignment horizontal="center" vertical="center"/>
    </xf>
    <xf numFmtId="0" fontId="3" fillId="0" borderId="189" xfId="0" applyFont="1" applyBorder="1" applyAlignment="1">
      <alignment horizontal="center" vertical="center"/>
    </xf>
    <xf numFmtId="0" fontId="1" fillId="17" borderId="112" xfId="0" applyFont="1" applyFill="1" applyBorder="1" applyAlignment="1">
      <alignment horizontal="center" vertical="center"/>
    </xf>
    <xf numFmtId="0" fontId="1" fillId="17" borderId="113" xfId="0" applyFont="1" applyFill="1" applyBorder="1" applyAlignment="1">
      <alignment horizontal="center" vertical="center"/>
    </xf>
    <xf numFmtId="0" fontId="1" fillId="10" borderId="145" xfId="0" applyFont="1" applyFill="1" applyBorder="1" applyAlignment="1">
      <alignment horizontal="center" vertical="center"/>
    </xf>
    <xf numFmtId="0" fontId="1" fillId="10" borderId="147" xfId="0" applyFont="1" applyFill="1" applyBorder="1" applyAlignment="1">
      <alignment horizontal="center" vertical="center"/>
    </xf>
    <xf numFmtId="0" fontId="1" fillId="10" borderId="193" xfId="0" applyFont="1" applyFill="1" applyBorder="1" applyAlignment="1">
      <alignment horizontal="center" vertical="center"/>
    </xf>
    <xf numFmtId="0" fontId="1" fillId="10" borderId="150" xfId="0" applyFont="1" applyFill="1" applyBorder="1" applyAlignment="1">
      <alignment horizontal="center" vertical="center"/>
    </xf>
    <xf numFmtId="0" fontId="1" fillId="10" borderId="151" xfId="0" applyFont="1" applyFill="1" applyBorder="1" applyAlignment="1">
      <alignment horizontal="center" vertical="center"/>
    </xf>
    <xf numFmtId="0" fontId="1" fillId="10" borderId="195" xfId="0" applyFont="1" applyFill="1" applyBorder="1" applyAlignment="1">
      <alignment horizontal="center" vertical="center"/>
    </xf>
    <xf numFmtId="0" fontId="1" fillId="25" borderId="75" xfId="0" applyFont="1" applyFill="1" applyBorder="1" applyAlignment="1">
      <alignment horizontal="center" wrapText="1"/>
    </xf>
    <xf numFmtId="0" fontId="1" fillId="25" borderId="0" xfId="0" applyFont="1" applyFill="1" applyBorder="1" applyAlignment="1">
      <alignment horizontal="center" wrapText="1"/>
    </xf>
    <xf numFmtId="0" fontId="1" fillId="25" borderId="196" xfId="0" applyFont="1" applyFill="1" applyBorder="1" applyAlignment="1">
      <alignment horizontal="center" wrapText="1"/>
    </xf>
    <xf numFmtId="0" fontId="1" fillId="25" borderId="110" xfId="0" applyFont="1" applyFill="1" applyBorder="1" applyAlignment="1">
      <alignment horizontal="center" wrapText="1"/>
    </xf>
    <xf numFmtId="0" fontId="1" fillId="25" borderId="141" xfId="0" applyFont="1" applyFill="1" applyBorder="1" applyAlignment="1">
      <alignment horizontal="center" wrapText="1"/>
    </xf>
    <xf numFmtId="0" fontId="1" fillId="25" borderId="142" xfId="0" applyFont="1" applyFill="1" applyBorder="1" applyAlignment="1">
      <alignment horizontal="center" wrapText="1"/>
    </xf>
    <xf numFmtId="0" fontId="3" fillId="0" borderId="101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1" fillId="17" borderId="152" xfId="0" applyFont="1" applyFill="1" applyBorder="1" applyAlignment="1">
      <alignment horizontal="center" vertical="center"/>
    </xf>
    <xf numFmtId="0" fontId="1" fillId="17" borderId="182" xfId="0" applyFont="1" applyFill="1" applyBorder="1" applyAlignment="1">
      <alignment horizontal="center" vertical="center"/>
    </xf>
    <xf numFmtId="0" fontId="1" fillId="25" borderId="84" xfId="0" applyFont="1" applyFill="1" applyBorder="1" applyAlignment="1">
      <alignment horizontal="center" wrapText="1"/>
    </xf>
    <xf numFmtId="0" fontId="1" fillId="25" borderId="85" xfId="0" applyFont="1" applyFill="1" applyBorder="1" applyAlignment="1">
      <alignment horizontal="center" wrapText="1"/>
    </xf>
    <xf numFmtId="0" fontId="1" fillId="25" borderId="100" xfId="0" applyFont="1" applyFill="1" applyBorder="1" applyAlignment="1">
      <alignment horizontal="center" wrapText="1"/>
    </xf>
    <xf numFmtId="0" fontId="1" fillId="17" borderId="76" xfId="0" applyFont="1" applyFill="1" applyBorder="1" applyAlignment="1">
      <alignment horizontal="center" vertical="center"/>
    </xf>
    <xf numFmtId="0" fontId="1" fillId="17" borderId="192" xfId="0" applyFont="1" applyFill="1" applyBorder="1" applyAlignment="1">
      <alignment horizontal="center" vertical="center"/>
    </xf>
    <xf numFmtId="0" fontId="1" fillId="10" borderId="182" xfId="0" applyFont="1" applyFill="1" applyBorder="1" applyAlignment="1">
      <alignment horizontal="center" vertical="center"/>
    </xf>
    <xf numFmtId="0" fontId="1" fillId="10" borderId="198" xfId="0" applyFont="1" applyFill="1" applyBorder="1" applyAlignment="1">
      <alignment horizontal="center" vertical="center"/>
    </xf>
    <xf numFmtId="0" fontId="1" fillId="10" borderId="156" xfId="0" applyFont="1" applyFill="1" applyBorder="1" applyAlignment="1">
      <alignment horizontal="center" vertical="center"/>
    </xf>
    <xf numFmtId="0" fontId="1" fillId="10" borderId="149" xfId="0" applyFont="1" applyFill="1" applyBorder="1" applyAlignment="1">
      <alignment horizontal="center" vertical="center"/>
    </xf>
    <xf numFmtId="0" fontId="1" fillId="10" borderId="197" xfId="0" applyFont="1" applyFill="1" applyBorder="1" applyAlignment="1">
      <alignment horizontal="center" vertical="center"/>
    </xf>
    <xf numFmtId="0" fontId="1" fillId="25" borderId="150" xfId="0" applyFont="1" applyFill="1" applyBorder="1" applyAlignment="1">
      <alignment horizontal="center"/>
    </xf>
    <xf numFmtId="0" fontId="1" fillId="25" borderId="151" xfId="0" applyFont="1" applyFill="1" applyBorder="1" applyAlignment="1">
      <alignment horizontal="center"/>
    </xf>
    <xf numFmtId="0" fontId="1" fillId="25" borderId="195" xfId="0" applyFont="1" applyFill="1" applyBorder="1" applyAlignment="1">
      <alignment horizontal="center"/>
    </xf>
    <xf numFmtId="0" fontId="15" fillId="19" borderId="84" xfId="0" applyFont="1" applyFill="1" applyBorder="1" applyAlignment="1">
      <alignment horizontal="center" vertical="center" wrapText="1"/>
    </xf>
    <xf numFmtId="0" fontId="15" fillId="19" borderId="85" xfId="0" applyFont="1" applyFill="1" applyBorder="1" applyAlignment="1">
      <alignment horizontal="center" vertical="center" wrapText="1"/>
    </xf>
    <xf numFmtId="0" fontId="15" fillId="19" borderId="100" xfId="0" applyFont="1" applyFill="1" applyBorder="1" applyAlignment="1">
      <alignment horizontal="center" vertical="center" wrapText="1"/>
    </xf>
    <xf numFmtId="0" fontId="1" fillId="0" borderId="152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120" xfId="0" applyFont="1" applyBorder="1" applyAlignment="1">
      <alignment horizontal="center" vertical="center" wrapText="1"/>
    </xf>
    <xf numFmtId="0" fontId="1" fillId="0" borderId="121" xfId="0" applyFont="1" applyBorder="1" applyAlignment="1">
      <alignment horizontal="center" vertical="center" wrapText="1"/>
    </xf>
    <xf numFmtId="0" fontId="1" fillId="0" borderId="122" xfId="0" applyFont="1" applyBorder="1" applyAlignment="1">
      <alignment horizontal="center" vertical="center" wrapText="1"/>
    </xf>
    <xf numFmtId="0" fontId="17" fillId="19" borderId="84" xfId="0" applyFont="1" applyFill="1" applyBorder="1" applyAlignment="1">
      <alignment horizontal="center" vertical="center" wrapText="1"/>
    </xf>
    <xf numFmtId="0" fontId="17" fillId="19" borderId="85" xfId="0" applyFont="1" applyFill="1" applyBorder="1" applyAlignment="1">
      <alignment horizontal="center" vertical="center" wrapText="1"/>
    </xf>
    <xf numFmtId="0" fontId="17" fillId="19" borderId="100" xfId="0" applyFont="1" applyFill="1" applyBorder="1" applyAlignment="1">
      <alignment horizontal="center" vertical="center" wrapText="1"/>
    </xf>
    <xf numFmtId="0" fontId="15" fillId="19" borderId="106" xfId="0" applyFont="1" applyFill="1" applyBorder="1" applyAlignment="1">
      <alignment horizontal="center" vertical="center" wrapText="1"/>
    </xf>
    <xf numFmtId="0" fontId="15" fillId="19" borderId="107" xfId="0" applyFont="1" applyFill="1" applyBorder="1" applyAlignment="1">
      <alignment horizontal="center" vertical="center" wrapText="1"/>
    </xf>
    <xf numFmtId="0" fontId="15" fillId="12" borderId="114" xfId="0" applyFont="1" applyFill="1" applyBorder="1" applyAlignment="1">
      <alignment horizontal="center" vertical="center" wrapText="1"/>
    </xf>
    <xf numFmtId="0" fontId="15" fillId="12" borderId="115" xfId="0" applyFont="1" applyFill="1" applyBorder="1" applyAlignment="1">
      <alignment horizontal="center" vertical="center" wrapText="1"/>
    </xf>
    <xf numFmtId="0" fontId="15" fillId="12" borderId="150" xfId="0" applyFont="1" applyFill="1" applyBorder="1" applyAlignment="1">
      <alignment horizontal="left" vertical="top" wrapText="1"/>
    </xf>
    <xf numFmtId="0" fontId="15" fillId="12" borderId="151" xfId="0" applyFont="1" applyFill="1" applyBorder="1" applyAlignment="1">
      <alignment horizontal="left" vertical="top" wrapText="1"/>
    </xf>
    <xf numFmtId="0" fontId="1" fillId="0" borderId="123" xfId="0" applyFont="1" applyBorder="1" applyAlignment="1">
      <alignment horizontal="center" vertical="center" wrapText="1"/>
    </xf>
    <xf numFmtId="0" fontId="1" fillId="23" borderId="77" xfId="0" applyFont="1" applyFill="1" applyBorder="1" applyAlignment="1">
      <alignment horizontal="center" vertical="top" wrapText="1"/>
    </xf>
    <xf numFmtId="0" fontId="1" fillId="23" borderId="86" xfId="0" applyFont="1" applyFill="1" applyBorder="1" applyAlignment="1">
      <alignment horizontal="center" vertical="top" wrapText="1"/>
    </xf>
    <xf numFmtId="0" fontId="1" fillId="23" borderId="104" xfId="0" applyFont="1" applyFill="1" applyBorder="1" applyAlignment="1">
      <alignment horizontal="center" vertical="top" wrapText="1"/>
    </xf>
    <xf numFmtId="0" fontId="1" fillId="0" borderId="8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6" fillId="11" borderId="77" xfId="0" applyFont="1" applyFill="1" applyBorder="1" applyAlignment="1">
      <alignment horizontal="center" vertical="top" wrapText="1"/>
    </xf>
    <xf numFmtId="0" fontId="6" fillId="11" borderId="86" xfId="0" applyFont="1" applyFill="1" applyBorder="1" applyAlignment="1">
      <alignment horizontal="center" vertical="top" wrapText="1"/>
    </xf>
    <xf numFmtId="0" fontId="6" fillId="11" borderId="104" xfId="0" applyFont="1" applyFill="1" applyBorder="1" applyAlignment="1">
      <alignment horizontal="center" vertical="top" wrapText="1"/>
    </xf>
    <xf numFmtId="0" fontId="15" fillId="12" borderId="105" xfId="0" applyFont="1" applyFill="1" applyBorder="1" applyAlignment="1">
      <alignment horizontal="left" vertical="top" wrapText="1"/>
    </xf>
    <xf numFmtId="0" fontId="15" fillId="12" borderId="101" xfId="0" applyFont="1" applyFill="1" applyBorder="1" applyAlignment="1">
      <alignment horizontal="left" vertical="top" wrapText="1"/>
    </xf>
    <xf numFmtId="0" fontId="15" fillId="12" borderId="111" xfId="0" applyFont="1" applyFill="1" applyBorder="1" applyAlignment="1">
      <alignment horizontal="left" vertical="top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5" fillId="9" borderId="74" xfId="0" applyFont="1" applyFill="1" applyBorder="1" applyAlignment="1">
      <alignment horizontal="center" vertical="center" wrapText="1"/>
    </xf>
    <xf numFmtId="0" fontId="15" fillId="9" borderId="102" xfId="0" applyFont="1" applyFill="1" applyBorder="1" applyAlignment="1">
      <alignment horizontal="center" vertical="center" wrapText="1"/>
    </xf>
    <xf numFmtId="0" fontId="15" fillId="9" borderId="103" xfId="0" applyFont="1" applyFill="1" applyBorder="1" applyAlignment="1">
      <alignment horizontal="center" vertical="center" wrapText="1"/>
    </xf>
    <xf numFmtId="0" fontId="15" fillId="9" borderId="106" xfId="0" applyFont="1" applyFill="1" applyBorder="1" applyAlignment="1">
      <alignment horizontal="center" vertical="center" wrapText="1"/>
    </xf>
    <xf numFmtId="0" fontId="15" fillId="9" borderId="107" xfId="0" applyFont="1" applyFill="1" applyBorder="1" applyAlignment="1">
      <alignment horizontal="center" vertical="center" wrapText="1"/>
    </xf>
    <xf numFmtId="0" fontId="15" fillId="3" borderId="108" xfId="0" applyFont="1" applyFill="1" applyBorder="1" applyAlignment="1">
      <alignment horizontal="center" vertical="center" wrapText="1"/>
    </xf>
    <xf numFmtId="0" fontId="15" fillId="3" borderId="109" xfId="0" applyFont="1" applyFill="1" applyBorder="1" applyAlignment="1">
      <alignment horizontal="center" vertical="center" wrapText="1"/>
    </xf>
    <xf numFmtId="0" fontId="15" fillId="16" borderId="106" xfId="0" applyFont="1" applyFill="1" applyBorder="1" applyAlignment="1">
      <alignment horizontal="center" vertical="center" wrapText="1"/>
    </xf>
    <xf numFmtId="0" fontId="15" fillId="16" borderId="10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6" fillId="21" borderId="110" xfId="0" applyFont="1" applyFill="1" applyBorder="1" applyAlignment="1">
      <alignment horizontal="center" vertical="top" wrapText="1"/>
    </xf>
    <xf numFmtId="0" fontId="6" fillId="21" borderId="141" xfId="0" applyFont="1" applyFill="1" applyBorder="1" applyAlignment="1">
      <alignment horizontal="center" vertical="top" wrapText="1"/>
    </xf>
    <xf numFmtId="0" fontId="6" fillId="21" borderId="86" xfId="0" applyFont="1" applyFill="1" applyBorder="1" applyAlignment="1">
      <alignment horizontal="center" vertical="top" wrapText="1"/>
    </xf>
    <xf numFmtId="0" fontId="6" fillId="21" borderId="104" xfId="0" applyFont="1" applyFill="1" applyBorder="1" applyAlignment="1">
      <alignment horizontal="center" vertical="top" wrapText="1"/>
    </xf>
    <xf numFmtId="0" fontId="15" fillId="12" borderId="108" xfId="0" applyFont="1" applyFill="1" applyBorder="1" applyAlignment="1">
      <alignment horizontal="center" vertical="center" wrapText="1"/>
    </xf>
    <xf numFmtId="0" fontId="15" fillId="12" borderId="109" xfId="0" applyFont="1" applyFill="1" applyBorder="1" applyAlignment="1">
      <alignment horizontal="center" vertical="center" wrapText="1"/>
    </xf>
    <xf numFmtId="0" fontId="15" fillId="19" borderId="110" xfId="0" applyFont="1" applyFill="1" applyBorder="1" applyAlignment="1">
      <alignment horizontal="center" vertical="center" wrapText="1"/>
    </xf>
    <xf numFmtId="0" fontId="1" fillId="0" borderId="117" xfId="0" applyFont="1" applyBorder="1" applyAlignment="1">
      <alignment horizontal="center" vertical="center" wrapText="1"/>
    </xf>
    <xf numFmtId="0" fontId="1" fillId="0" borderId="118" xfId="0" applyFont="1" applyBorder="1" applyAlignment="1">
      <alignment horizontal="center" vertical="center" wrapText="1"/>
    </xf>
    <xf numFmtId="0" fontId="1" fillId="0" borderId="119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5" fillId="12" borderId="154" xfId="0" applyFont="1" applyFill="1" applyBorder="1" applyAlignment="1">
      <alignment horizontal="left" vertical="top" wrapText="1"/>
    </xf>
    <xf numFmtId="0" fontId="15" fillId="12" borderId="146" xfId="0" applyFont="1" applyFill="1" applyBorder="1" applyAlignment="1">
      <alignment horizontal="left" vertical="top" wrapText="1"/>
    </xf>
    <xf numFmtId="0" fontId="15" fillId="19" borderId="17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12" borderId="176" xfId="0" applyFont="1" applyFill="1" applyBorder="1" applyAlignment="1">
      <alignment horizontal="center" vertical="center" wrapText="1"/>
    </xf>
    <xf numFmtId="0" fontId="15" fillId="19" borderId="0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113" xfId="0" applyFont="1" applyFill="1" applyBorder="1" applyAlignment="1">
      <alignment horizontal="center" vertical="center" wrapText="1"/>
    </xf>
    <xf numFmtId="0" fontId="1" fillId="21" borderId="77" xfId="0" applyFont="1" applyFill="1" applyBorder="1" applyAlignment="1">
      <alignment horizontal="center" vertical="top" wrapText="1"/>
    </xf>
    <xf numFmtId="0" fontId="1" fillId="21" borderId="86" xfId="0" applyFont="1" applyFill="1" applyBorder="1" applyAlignment="1">
      <alignment horizontal="center" vertical="top" wrapText="1"/>
    </xf>
    <xf numFmtId="0" fontId="1" fillId="21" borderId="104" xfId="0" applyFont="1" applyFill="1" applyBorder="1" applyAlignment="1">
      <alignment horizontal="center" vertical="top" wrapText="1"/>
    </xf>
    <xf numFmtId="0" fontId="17" fillId="12" borderId="105" xfId="0" applyFont="1" applyFill="1" applyBorder="1" applyAlignment="1">
      <alignment horizontal="left" vertical="top" wrapText="1"/>
    </xf>
    <xf numFmtId="0" fontId="17" fillId="12" borderId="101" xfId="0" applyFont="1" applyFill="1" applyBorder="1" applyAlignment="1">
      <alignment horizontal="left" vertical="top" wrapText="1"/>
    </xf>
    <xf numFmtId="0" fontId="17" fillId="19" borderId="106" xfId="0" applyFont="1" applyFill="1" applyBorder="1" applyAlignment="1">
      <alignment horizontal="center" vertical="center" wrapText="1"/>
    </xf>
    <xf numFmtId="0" fontId="17" fillId="19" borderId="107" xfId="0" applyFont="1" applyFill="1" applyBorder="1" applyAlignment="1">
      <alignment horizontal="center" vertical="center" wrapText="1"/>
    </xf>
    <xf numFmtId="0" fontId="17" fillId="12" borderId="108" xfId="0" applyFont="1" applyFill="1" applyBorder="1" applyAlignment="1">
      <alignment horizontal="center" vertical="center" wrapText="1"/>
    </xf>
    <xf numFmtId="0" fontId="17" fillId="12" borderId="109" xfId="0" applyFont="1" applyFill="1" applyBorder="1" applyAlignment="1">
      <alignment horizontal="center" vertical="center" wrapText="1"/>
    </xf>
    <xf numFmtId="0" fontId="17" fillId="19" borderId="110" xfId="0" applyFont="1" applyFill="1" applyBorder="1" applyAlignment="1">
      <alignment horizontal="center" vertical="center" wrapText="1"/>
    </xf>
    <xf numFmtId="0" fontId="6" fillId="21" borderId="142" xfId="0" applyFont="1" applyFill="1" applyBorder="1" applyAlignment="1">
      <alignment horizontal="center" vertical="top" wrapText="1"/>
    </xf>
    <xf numFmtId="0" fontId="17" fillId="12" borderId="150" xfId="0" applyFont="1" applyFill="1" applyBorder="1" applyAlignment="1">
      <alignment horizontal="left" vertical="top" wrapText="1"/>
    </xf>
    <xf numFmtId="0" fontId="17" fillId="12" borderId="151" xfId="0" applyFont="1" applyFill="1" applyBorder="1" applyAlignment="1">
      <alignment horizontal="left" vertical="top" wrapText="1"/>
    </xf>
    <xf numFmtId="0" fontId="1" fillId="20" borderId="77" xfId="0" applyFont="1" applyFill="1" applyBorder="1" applyAlignment="1">
      <alignment horizontal="center" vertical="top" wrapText="1"/>
    </xf>
    <xf numFmtId="0" fontId="1" fillId="20" borderId="86" xfId="0" applyFont="1" applyFill="1" applyBorder="1" applyAlignment="1">
      <alignment horizontal="center" vertical="top" wrapText="1"/>
    </xf>
    <xf numFmtId="0" fontId="1" fillId="20" borderId="104" xfId="0" applyFont="1" applyFill="1" applyBorder="1" applyAlignment="1">
      <alignment horizontal="center" vertical="top" wrapText="1"/>
    </xf>
    <xf numFmtId="0" fontId="9" fillId="21" borderId="77" xfId="0" applyFont="1" applyFill="1" applyBorder="1" applyAlignment="1">
      <alignment horizontal="center" vertical="top" wrapText="1"/>
    </xf>
    <xf numFmtId="0" fontId="9" fillId="21" borderId="86" xfId="0" applyFont="1" applyFill="1" applyBorder="1" applyAlignment="1">
      <alignment horizontal="center" vertical="top" wrapText="1"/>
    </xf>
    <xf numFmtId="0" fontId="9" fillId="21" borderId="104" xfId="0" applyFont="1" applyFill="1" applyBorder="1" applyAlignment="1">
      <alignment horizontal="center" vertical="top" wrapText="1"/>
    </xf>
    <xf numFmtId="0" fontId="13" fillId="19" borderId="106" xfId="0" applyFont="1" applyFill="1" applyBorder="1" applyAlignment="1">
      <alignment horizontal="center" vertical="center" wrapText="1"/>
    </xf>
    <xf numFmtId="0" fontId="13" fillId="19" borderId="107" xfId="0" applyFont="1" applyFill="1" applyBorder="1" applyAlignment="1">
      <alignment horizontal="center" vertical="center" wrapText="1"/>
    </xf>
    <xf numFmtId="0" fontId="13" fillId="12" borderId="108" xfId="0" applyFont="1" applyFill="1" applyBorder="1" applyAlignment="1">
      <alignment horizontal="center" vertical="center" wrapText="1"/>
    </xf>
    <xf numFmtId="0" fontId="13" fillId="12" borderId="109" xfId="0" applyFont="1" applyFill="1" applyBorder="1" applyAlignment="1">
      <alignment horizontal="center" vertical="center" wrapText="1"/>
    </xf>
    <xf numFmtId="0" fontId="13" fillId="19" borderId="110" xfId="0" applyFont="1" applyFill="1" applyBorder="1" applyAlignment="1">
      <alignment horizontal="center" vertical="center" wrapText="1"/>
    </xf>
    <xf numFmtId="0" fontId="13" fillId="19" borderId="84" xfId="0" applyFont="1" applyFill="1" applyBorder="1" applyAlignment="1">
      <alignment horizontal="center" vertical="center" wrapText="1"/>
    </xf>
    <xf numFmtId="0" fontId="12" fillId="15" borderId="124" xfId="0" applyFont="1" applyFill="1" applyBorder="1" applyAlignment="1">
      <alignment horizontal="left" vertical="top" wrapText="1"/>
    </xf>
    <xf numFmtId="0" fontId="12" fillId="15" borderId="125" xfId="0" applyFont="1" applyFill="1" applyBorder="1" applyAlignment="1">
      <alignment horizontal="left" vertical="top" wrapText="1"/>
    </xf>
    <xf numFmtId="0" fontId="12" fillId="15" borderId="126" xfId="0" applyFont="1" applyFill="1" applyBorder="1" applyAlignment="1">
      <alignment horizontal="left" vertical="top" wrapText="1"/>
    </xf>
    <xf numFmtId="0" fontId="12" fillId="22" borderId="127" xfId="0" applyFont="1" applyFill="1" applyBorder="1" applyAlignment="1">
      <alignment horizontal="center" vertical="center" wrapText="1"/>
    </xf>
    <xf numFmtId="0" fontId="12" fillId="22" borderId="128" xfId="0" applyFont="1" applyFill="1" applyBorder="1" applyAlignment="1">
      <alignment horizontal="center" vertical="center" wrapText="1"/>
    </xf>
    <xf numFmtId="0" fontId="12" fillId="15" borderId="129" xfId="0" applyFont="1" applyFill="1" applyBorder="1" applyAlignment="1">
      <alignment horizontal="center" vertical="center" wrapText="1"/>
    </xf>
    <xf numFmtId="0" fontId="12" fillId="15" borderId="130" xfId="0" applyFont="1" applyFill="1" applyBorder="1" applyAlignment="1">
      <alignment horizontal="center" vertical="center" wrapText="1"/>
    </xf>
    <xf numFmtId="0" fontId="12" fillId="22" borderId="131" xfId="0" applyFont="1" applyFill="1" applyBorder="1" applyAlignment="1">
      <alignment horizontal="center" vertical="center" wrapText="1"/>
    </xf>
    <xf numFmtId="0" fontId="12" fillId="22" borderId="132" xfId="0" applyFont="1" applyFill="1" applyBorder="1" applyAlignment="1">
      <alignment horizontal="center" vertical="center" wrapText="1"/>
    </xf>
    <xf numFmtId="0" fontId="12" fillId="15" borderId="133" xfId="0" applyFont="1" applyFill="1" applyBorder="1" applyAlignment="1">
      <alignment horizontal="left" vertical="top" wrapText="1"/>
    </xf>
    <xf numFmtId="0" fontId="12" fillId="15" borderId="134" xfId="0" applyFont="1" applyFill="1" applyBorder="1" applyAlignment="1">
      <alignment horizontal="left" vertical="top" wrapText="1"/>
    </xf>
    <xf numFmtId="0" fontId="12" fillId="15" borderId="135" xfId="0" applyFont="1" applyFill="1" applyBorder="1" applyAlignment="1">
      <alignment horizontal="left" vertical="top" wrapText="1"/>
    </xf>
    <xf numFmtId="0" fontId="12" fillId="22" borderId="136" xfId="0" applyFont="1" applyFill="1" applyBorder="1" applyAlignment="1">
      <alignment horizontal="center" vertical="center" wrapText="1"/>
    </xf>
    <xf numFmtId="0" fontId="12" fillId="22" borderId="137" xfId="0" applyFont="1" applyFill="1" applyBorder="1" applyAlignment="1">
      <alignment horizontal="center" vertical="center" wrapText="1"/>
    </xf>
    <xf numFmtId="0" fontId="12" fillId="22" borderId="138" xfId="0" applyFont="1" applyFill="1" applyBorder="1" applyAlignment="1">
      <alignment horizontal="center" vertical="center" wrapText="1"/>
    </xf>
    <xf numFmtId="0" fontId="12" fillId="22" borderId="139" xfId="0" applyFont="1" applyFill="1" applyBorder="1" applyAlignment="1">
      <alignment horizontal="center" vertical="center" wrapText="1"/>
    </xf>
    <xf numFmtId="0" fontId="12" fillId="22" borderId="140" xfId="0" applyFont="1" applyFill="1" applyBorder="1" applyAlignment="1">
      <alignment horizontal="center" vertical="center" wrapText="1"/>
    </xf>
    <xf numFmtId="0" fontId="6" fillId="21" borderId="77" xfId="0" applyFont="1" applyFill="1" applyBorder="1" applyAlignment="1">
      <alignment horizontal="center" vertical="top" wrapText="1"/>
    </xf>
    <xf numFmtId="0" fontId="13" fillId="12" borderId="105" xfId="0" applyFont="1" applyFill="1" applyBorder="1" applyAlignment="1">
      <alignment horizontal="left" vertical="top" wrapText="1"/>
    </xf>
    <xf numFmtId="0" fontId="13" fillId="12" borderId="101" xfId="0" applyFont="1" applyFill="1" applyBorder="1" applyAlignment="1">
      <alignment horizontal="left" vertical="top" wrapText="1"/>
    </xf>
    <xf numFmtId="0" fontId="19" fillId="21" borderId="77" xfId="0" applyFont="1" applyFill="1" applyBorder="1" applyAlignment="1">
      <alignment horizontal="center" vertical="top" wrapText="1"/>
    </xf>
    <xf numFmtId="0" fontId="19" fillId="21" borderId="86" xfId="0" applyFont="1" applyFill="1" applyBorder="1" applyAlignment="1">
      <alignment horizontal="center" vertical="top" wrapText="1"/>
    </xf>
    <xf numFmtId="0" fontId="19" fillId="21" borderId="104" xfId="0" applyFont="1" applyFill="1" applyBorder="1" applyAlignment="1">
      <alignment horizontal="center" vertical="top" wrapText="1"/>
    </xf>
    <xf numFmtId="0" fontId="15" fillId="19" borderId="77" xfId="0" applyFont="1" applyFill="1" applyBorder="1" applyAlignment="1">
      <alignment horizontal="center" vertical="center" wrapText="1"/>
    </xf>
    <xf numFmtId="0" fontId="15" fillId="19" borderId="86" xfId="0" applyFont="1" applyFill="1" applyBorder="1" applyAlignment="1">
      <alignment horizontal="center" vertical="center" wrapText="1"/>
    </xf>
    <xf numFmtId="0" fontId="15" fillId="19" borderId="104" xfId="0" applyFont="1" applyFill="1" applyBorder="1" applyAlignment="1">
      <alignment horizontal="center" vertical="center" wrapText="1"/>
    </xf>
    <xf numFmtId="0" fontId="19" fillId="20" borderId="77" xfId="0" applyFont="1" applyFill="1" applyBorder="1" applyAlignment="1">
      <alignment horizontal="center" vertical="top" wrapText="1"/>
    </xf>
    <xf numFmtId="0" fontId="19" fillId="20" borderId="86" xfId="0" applyFont="1" applyFill="1" applyBorder="1" applyAlignment="1">
      <alignment horizontal="center" vertical="top" wrapText="1"/>
    </xf>
    <xf numFmtId="0" fontId="19" fillId="20" borderId="104" xfId="0" applyFont="1" applyFill="1" applyBorder="1" applyAlignment="1">
      <alignment horizontal="center" vertical="top" wrapText="1"/>
    </xf>
    <xf numFmtId="0" fontId="13" fillId="12" borderId="74" xfId="0" applyFont="1" applyFill="1" applyBorder="1" applyAlignment="1">
      <alignment horizontal="left" vertical="top" wrapText="1"/>
    </xf>
    <xf numFmtId="0" fontId="13" fillId="12" borderId="102" xfId="0" applyFont="1" applyFill="1" applyBorder="1" applyAlignment="1">
      <alignment horizontal="left" vertical="top" wrapText="1"/>
    </xf>
    <xf numFmtId="0" fontId="13" fillId="19" borderId="74" xfId="0" applyFont="1" applyFill="1" applyBorder="1" applyAlignment="1">
      <alignment horizontal="center" vertical="center" wrapText="1"/>
    </xf>
    <xf numFmtId="0" fontId="13" fillId="19" borderId="102" xfId="0" applyFont="1" applyFill="1" applyBorder="1" applyAlignment="1">
      <alignment horizontal="center" vertical="center" wrapText="1"/>
    </xf>
    <xf numFmtId="0" fontId="13" fillId="19" borderId="103" xfId="0" applyFont="1" applyFill="1" applyBorder="1" applyAlignment="1">
      <alignment horizontal="center" vertical="center" wrapText="1"/>
    </xf>
    <xf numFmtId="0" fontId="15" fillId="12" borderId="105" xfId="0" applyFont="1" applyFill="1" applyBorder="1" applyAlignment="1">
      <alignment horizontal="left" wrapText="1"/>
    </xf>
    <xf numFmtId="0" fontId="15" fillId="12" borderId="101" xfId="0" applyFont="1" applyFill="1" applyBorder="1" applyAlignment="1">
      <alignment horizontal="left" wrapText="1"/>
    </xf>
    <xf numFmtId="0" fontId="15" fillId="12" borderId="111" xfId="0" applyFont="1" applyFill="1" applyBorder="1" applyAlignment="1">
      <alignment horizontal="left" wrapText="1"/>
    </xf>
    <xf numFmtId="0" fontId="15" fillId="12" borderId="74" xfId="0" applyFont="1" applyFill="1" applyBorder="1" applyAlignment="1">
      <alignment horizontal="left" vertical="top" wrapText="1"/>
    </xf>
    <xf numFmtId="0" fontId="15" fillId="12" borderId="102" xfId="0" applyFont="1" applyFill="1" applyBorder="1" applyAlignment="1">
      <alignment horizontal="left" vertical="top" wrapText="1"/>
    </xf>
    <xf numFmtId="0" fontId="15" fillId="12" borderId="103" xfId="0" applyFont="1" applyFill="1" applyBorder="1" applyAlignment="1">
      <alignment horizontal="left" vertical="top" wrapText="1"/>
    </xf>
    <xf numFmtId="0" fontId="1" fillId="18" borderId="77" xfId="0" applyFont="1" applyFill="1" applyBorder="1" applyAlignment="1">
      <alignment horizontal="center" vertical="top" wrapText="1"/>
    </xf>
    <xf numFmtId="0" fontId="1" fillId="18" borderId="86" xfId="0" applyFont="1" applyFill="1" applyBorder="1" applyAlignment="1">
      <alignment horizontal="center" vertical="top" wrapText="1"/>
    </xf>
    <xf numFmtId="0" fontId="1" fillId="18" borderId="104" xfId="0" applyFont="1" applyFill="1" applyBorder="1" applyAlignment="1">
      <alignment horizontal="center" vertical="top" wrapText="1"/>
    </xf>
    <xf numFmtId="0" fontId="15" fillId="3" borderId="105" xfId="0" applyFont="1" applyFill="1" applyBorder="1" applyAlignment="1">
      <alignment horizontal="left" vertical="top" wrapText="1"/>
    </xf>
    <xf numFmtId="0" fontId="15" fillId="3" borderId="101" xfId="0" applyFont="1" applyFill="1" applyBorder="1" applyAlignment="1">
      <alignment horizontal="left" vertical="top" wrapText="1"/>
    </xf>
    <xf numFmtId="0" fontId="15" fillId="16" borderId="110" xfId="0" applyFont="1" applyFill="1" applyBorder="1" applyAlignment="1">
      <alignment horizontal="center" vertical="center" wrapText="1"/>
    </xf>
    <xf numFmtId="0" fontId="15" fillId="16" borderId="84" xfId="0" applyFont="1" applyFill="1" applyBorder="1" applyAlignment="1">
      <alignment horizontal="center" vertical="center" wrapText="1"/>
    </xf>
    <xf numFmtId="0" fontId="15" fillId="3" borderId="74" xfId="0" applyFont="1" applyFill="1" applyBorder="1" applyAlignment="1">
      <alignment horizontal="left" vertical="top" wrapText="1"/>
    </xf>
    <xf numFmtId="0" fontId="15" fillId="3" borderId="102" xfId="0" applyFont="1" applyFill="1" applyBorder="1" applyAlignment="1">
      <alignment horizontal="left" vertical="top" wrapText="1"/>
    </xf>
    <xf numFmtId="0" fontId="1" fillId="0" borderId="42" xfId="0" applyFont="1" applyBorder="1" applyAlignment="1">
      <alignment horizontal="center" vertical="center" wrapText="1"/>
    </xf>
    <xf numFmtId="0" fontId="1" fillId="0" borderId="143" xfId="0" applyFont="1" applyBorder="1" applyAlignment="1">
      <alignment horizontal="center" vertical="center" wrapText="1"/>
    </xf>
    <xf numFmtId="0" fontId="1" fillId="0" borderId="104" xfId="0" applyFont="1" applyBorder="1" applyAlignment="1">
      <alignment horizontal="center" vertical="center" wrapText="1"/>
    </xf>
    <xf numFmtId="0" fontId="3" fillId="21" borderId="77" xfId="0" applyFont="1" applyFill="1" applyBorder="1" applyAlignment="1">
      <alignment horizontal="center" wrapText="1"/>
    </xf>
    <xf numFmtId="0" fontId="3" fillId="21" borderId="86" xfId="0" applyFont="1" applyFill="1" applyBorder="1" applyAlignment="1">
      <alignment horizontal="center" wrapText="1"/>
    </xf>
    <xf numFmtId="0" fontId="3" fillId="21" borderId="104" xfId="0" applyFont="1" applyFill="1" applyBorder="1" applyAlignment="1">
      <alignment horizontal="center" wrapText="1"/>
    </xf>
    <xf numFmtId="0" fontId="15" fillId="3" borderId="111" xfId="0" applyFont="1" applyFill="1" applyBorder="1" applyAlignment="1">
      <alignment horizontal="left" vertical="top" wrapText="1"/>
    </xf>
    <xf numFmtId="0" fontId="1" fillId="0" borderId="110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3" fillId="10" borderId="77" xfId="0" applyFont="1" applyFill="1" applyBorder="1" applyAlignment="1">
      <alignment horizontal="center" wrapText="1"/>
    </xf>
    <xf numFmtId="0" fontId="3" fillId="10" borderId="86" xfId="0" applyFont="1" applyFill="1" applyBorder="1" applyAlignment="1">
      <alignment horizontal="center" wrapText="1"/>
    </xf>
    <xf numFmtId="0" fontId="3" fillId="10" borderId="104" xfId="0" applyFont="1" applyFill="1" applyBorder="1" applyAlignment="1">
      <alignment horizontal="center" wrapText="1"/>
    </xf>
    <xf numFmtId="0" fontId="15" fillId="19" borderId="141" xfId="0" applyFont="1" applyFill="1" applyBorder="1" applyAlignment="1">
      <alignment horizontal="center" vertical="center" wrapText="1"/>
    </xf>
    <xf numFmtId="0" fontId="6" fillId="5" borderId="77" xfId="0" applyFont="1" applyFill="1" applyBorder="1" applyAlignment="1">
      <alignment horizontal="center" vertical="top" wrapText="1"/>
    </xf>
    <xf numFmtId="0" fontId="6" fillId="5" borderId="86" xfId="0" applyFont="1" applyFill="1" applyBorder="1" applyAlignment="1">
      <alignment horizontal="center" vertical="top" wrapText="1"/>
    </xf>
    <xf numFmtId="0" fontId="6" fillId="5" borderId="104" xfId="0" applyFont="1" applyFill="1" applyBorder="1" applyAlignment="1">
      <alignment horizontal="center" vertical="top" wrapText="1"/>
    </xf>
  </cellXfs>
  <cellStyles count="7">
    <cellStyle name="Hiperłącze" xfId="3" builtinId="8" hidden="1"/>
    <cellStyle name="Hiperłącze" xfId="5" builtinId="8" hidden="1"/>
    <cellStyle name="Normalny" xfId="0" builtinId="0"/>
    <cellStyle name="Normalny 2" xfId="1"/>
    <cellStyle name="Normalny_Arkusz1" xfId="2"/>
    <cellStyle name="Odwiedzone hiperłącze" xfId="4" builtinId="9" hidden="1"/>
    <cellStyle name="Odwiedzone hiperłącze" xfId="6" builtinId="9" hidden="1"/>
  </cellStyles>
  <dxfs count="0"/>
  <tableStyles count="0" defaultTableStyle="TableStyleMedium9" defaultPivotStyle="PivotStyleLight16"/>
  <colors>
    <mruColors>
      <color rgb="FFB8CCE4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9"/>
  <sheetViews>
    <sheetView tabSelected="1" zoomScaleNormal="100" workbookViewId="0">
      <selection activeCell="B3" sqref="B3"/>
    </sheetView>
  </sheetViews>
  <sheetFormatPr defaultColWidth="8.75" defaultRowHeight="12"/>
  <cols>
    <col min="1" max="1" width="44.125" style="172" customWidth="1"/>
    <col min="2" max="2" width="10.875" style="145" customWidth="1"/>
    <col min="3" max="3" width="6.5" style="145" customWidth="1"/>
    <col min="4" max="4" width="6.125" style="145" customWidth="1"/>
    <col min="5" max="5" width="9.375" style="145" customWidth="1"/>
    <col min="6" max="6" width="6.875" style="154" customWidth="1"/>
    <col min="7" max="7" width="3.875" style="145" customWidth="1"/>
    <col min="8" max="15" width="3.875" style="155" customWidth="1"/>
    <col min="16" max="18" width="3.875" style="145" customWidth="1"/>
    <col min="19" max="19" width="10.25" style="288" customWidth="1"/>
    <col min="20" max="16384" width="8.75" style="149"/>
  </cols>
  <sheetData>
    <row r="1" spans="1:19">
      <c r="A1" s="171" t="s">
        <v>0</v>
      </c>
      <c r="E1" s="146"/>
      <c r="F1" s="147"/>
      <c r="G1" s="148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9">
      <c r="A2" s="171" t="s">
        <v>1</v>
      </c>
      <c r="E2" s="148"/>
      <c r="F2" s="147"/>
      <c r="G2" s="148"/>
      <c r="H2" s="855"/>
      <c r="I2" s="855"/>
      <c r="J2" s="855"/>
      <c r="K2" s="855"/>
      <c r="L2" s="855"/>
      <c r="M2" s="855"/>
      <c r="N2" s="855"/>
      <c r="O2" s="855"/>
      <c r="P2" s="855"/>
      <c r="Q2" s="855"/>
      <c r="R2" s="855"/>
    </row>
    <row r="3" spans="1:19">
      <c r="A3" s="171" t="s">
        <v>178</v>
      </c>
      <c r="E3" s="146"/>
      <c r="F3" s="147"/>
      <c r="G3" s="202"/>
      <c r="H3" s="202"/>
      <c r="I3" s="202"/>
      <c r="J3" s="202"/>
      <c r="K3" s="202"/>
      <c r="L3" s="712" t="s">
        <v>290</v>
      </c>
      <c r="M3" s="202"/>
      <c r="N3" s="202"/>
      <c r="O3" s="202"/>
      <c r="P3" s="202"/>
      <c r="Q3" s="202"/>
      <c r="R3" s="202"/>
    </row>
    <row r="4" spans="1:19" ht="12.75" thickBot="1">
      <c r="A4" s="849"/>
      <c r="B4" s="850"/>
      <c r="C4" s="850"/>
      <c r="E4" s="146"/>
      <c r="F4" s="147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</row>
    <row r="5" spans="1:19" s="146" customFormat="1" ht="12.75" thickBot="1">
      <c r="A5" s="814" t="s">
        <v>2</v>
      </c>
      <c r="B5" s="817" t="s">
        <v>3</v>
      </c>
      <c r="C5" s="817" t="s">
        <v>4</v>
      </c>
      <c r="D5" s="817" t="s">
        <v>5</v>
      </c>
      <c r="E5" s="817" t="s">
        <v>6</v>
      </c>
      <c r="F5" s="795" t="s">
        <v>7</v>
      </c>
      <c r="G5" s="798" t="s">
        <v>8</v>
      </c>
      <c r="H5" s="799"/>
      <c r="I5" s="799"/>
      <c r="J5" s="799"/>
      <c r="K5" s="799"/>
      <c r="L5" s="800"/>
      <c r="M5" s="798" t="s">
        <v>9</v>
      </c>
      <c r="N5" s="799"/>
      <c r="O5" s="799"/>
      <c r="P5" s="799"/>
      <c r="Q5" s="799"/>
      <c r="R5" s="810"/>
      <c r="S5" s="147"/>
    </row>
    <row r="6" spans="1:19" s="146" customFormat="1">
      <c r="A6" s="815"/>
      <c r="B6" s="818"/>
      <c r="C6" s="818"/>
      <c r="D6" s="818"/>
      <c r="E6" s="818"/>
      <c r="F6" s="858"/>
      <c r="G6" s="846" t="s">
        <v>10</v>
      </c>
      <c r="H6" s="847"/>
      <c r="I6" s="848"/>
      <c r="J6" s="846" t="s">
        <v>11</v>
      </c>
      <c r="K6" s="847"/>
      <c r="L6" s="848"/>
      <c r="M6" s="846" t="s">
        <v>10</v>
      </c>
      <c r="N6" s="847"/>
      <c r="O6" s="848"/>
      <c r="P6" s="846" t="s">
        <v>11</v>
      </c>
      <c r="Q6" s="847"/>
      <c r="R6" s="848"/>
      <c r="S6" s="147"/>
    </row>
    <row r="7" spans="1:19" s="146" customFormat="1" ht="23.25" customHeight="1" thickBot="1">
      <c r="A7" s="816"/>
      <c r="B7" s="819"/>
      <c r="C7" s="819"/>
      <c r="D7" s="819"/>
      <c r="E7" s="819"/>
      <c r="F7" s="859"/>
      <c r="G7" s="392" t="s">
        <v>12</v>
      </c>
      <c r="H7" s="393" t="s">
        <v>13</v>
      </c>
      <c r="I7" s="394" t="s">
        <v>14</v>
      </c>
      <c r="J7" s="392" t="s">
        <v>12</v>
      </c>
      <c r="K7" s="393" t="s">
        <v>13</v>
      </c>
      <c r="L7" s="394" t="s">
        <v>14</v>
      </c>
      <c r="M7" s="392" t="s">
        <v>12</v>
      </c>
      <c r="N7" s="393" t="s">
        <v>13</v>
      </c>
      <c r="O7" s="394" t="s">
        <v>14</v>
      </c>
      <c r="P7" s="474" t="s">
        <v>12</v>
      </c>
      <c r="Q7" s="475" t="s">
        <v>13</v>
      </c>
      <c r="R7" s="476" t="s">
        <v>14</v>
      </c>
      <c r="S7" s="147"/>
    </row>
    <row r="8" spans="1:19" ht="12.75" thickBot="1">
      <c r="A8" s="811" t="s">
        <v>15</v>
      </c>
      <c r="B8" s="812"/>
      <c r="C8" s="812"/>
      <c r="D8" s="812"/>
      <c r="E8" s="812"/>
      <c r="F8" s="812"/>
      <c r="G8" s="812"/>
      <c r="H8" s="812"/>
      <c r="I8" s="812"/>
      <c r="J8" s="812"/>
      <c r="K8" s="812"/>
      <c r="L8" s="812"/>
      <c r="M8" s="812"/>
      <c r="N8" s="812"/>
      <c r="O8" s="812"/>
      <c r="P8" s="812"/>
      <c r="Q8" s="812"/>
      <c r="R8" s="813"/>
    </row>
    <row r="9" spans="1:19" s="151" customFormat="1">
      <c r="A9" s="477" t="s">
        <v>232</v>
      </c>
      <c r="B9" s="716" t="s">
        <v>233</v>
      </c>
      <c r="C9" s="138" t="s">
        <v>16</v>
      </c>
      <c r="D9" s="138">
        <f>SUM(G9:R9)</f>
        <v>15</v>
      </c>
      <c r="E9" s="138" t="s">
        <v>19</v>
      </c>
      <c r="F9" s="561">
        <v>1</v>
      </c>
      <c r="G9" s="8">
        <v>15</v>
      </c>
      <c r="H9" s="9"/>
      <c r="I9" s="10"/>
      <c r="J9" s="8"/>
      <c r="K9" s="9"/>
      <c r="L9" s="10"/>
      <c r="M9" s="8"/>
      <c r="N9" s="9"/>
      <c r="O9" s="10"/>
      <c r="P9" s="8"/>
      <c r="Q9" s="9"/>
      <c r="R9" s="10"/>
      <c r="S9" s="440"/>
    </row>
    <row r="10" spans="1:19" s="150" customFormat="1">
      <c r="A10" s="470" t="s">
        <v>185</v>
      </c>
      <c r="B10" s="713">
        <v>10010000</v>
      </c>
      <c r="C10" s="713" t="s">
        <v>16</v>
      </c>
      <c r="D10" s="713">
        <f>SUM(G10:R10)</f>
        <v>15</v>
      </c>
      <c r="E10" s="471" t="s">
        <v>17</v>
      </c>
      <c r="F10" s="714">
        <v>3</v>
      </c>
      <c r="G10" s="84">
        <v>15</v>
      </c>
      <c r="H10" s="85"/>
      <c r="I10" s="715"/>
      <c r="J10" s="14"/>
      <c r="K10" s="12"/>
      <c r="L10" s="13"/>
      <c r="M10" s="14"/>
      <c r="N10" s="12"/>
      <c r="O10" s="13"/>
      <c r="P10" s="14"/>
      <c r="Q10" s="12"/>
      <c r="R10" s="13"/>
      <c r="S10" s="439"/>
    </row>
    <row r="11" spans="1:19" s="150" customFormat="1" ht="24">
      <c r="A11" s="472" t="s">
        <v>190</v>
      </c>
      <c r="B11" s="713">
        <v>10010000</v>
      </c>
      <c r="C11" s="713" t="s">
        <v>16</v>
      </c>
      <c r="D11" s="713">
        <f t="shared" ref="D11:D24" si="0">SUM(G11:R11)</f>
        <v>27</v>
      </c>
      <c r="E11" s="713" t="s">
        <v>18</v>
      </c>
      <c r="F11" s="714">
        <v>3</v>
      </c>
      <c r="G11" s="84">
        <v>12</v>
      </c>
      <c r="H11" s="85">
        <v>15</v>
      </c>
      <c r="I11" s="715"/>
      <c r="J11" s="14"/>
      <c r="K11" s="97"/>
      <c r="L11" s="13"/>
      <c r="M11" s="14"/>
      <c r="N11" s="12"/>
      <c r="O11" s="13"/>
      <c r="P11" s="14"/>
      <c r="Q11" s="12"/>
      <c r="R11" s="13"/>
      <c r="S11" s="439"/>
    </row>
    <row r="12" spans="1:19">
      <c r="A12" s="472" t="s">
        <v>94</v>
      </c>
      <c r="B12" s="713">
        <v>20020000</v>
      </c>
      <c r="C12" s="713" t="s">
        <v>16</v>
      </c>
      <c r="D12" s="713">
        <f t="shared" si="0"/>
        <v>15</v>
      </c>
      <c r="E12" s="713" t="s">
        <v>18</v>
      </c>
      <c r="F12" s="714">
        <v>3</v>
      </c>
      <c r="G12" s="84">
        <v>15</v>
      </c>
      <c r="H12" s="85"/>
      <c r="I12" s="715"/>
      <c r="J12" s="14"/>
      <c r="K12" s="12"/>
      <c r="L12" s="13"/>
      <c r="M12" s="14"/>
      <c r="N12" s="12"/>
      <c r="O12" s="13"/>
      <c r="P12" s="14"/>
      <c r="Q12" s="12"/>
      <c r="R12" s="13"/>
    </row>
    <row r="13" spans="1:19">
      <c r="A13" s="472" t="s">
        <v>186</v>
      </c>
      <c r="B13" s="713">
        <v>20020000</v>
      </c>
      <c r="C13" s="713" t="s">
        <v>16</v>
      </c>
      <c r="D13" s="713">
        <f t="shared" si="0"/>
        <v>20</v>
      </c>
      <c r="E13" s="471" t="s">
        <v>17</v>
      </c>
      <c r="F13" s="714">
        <v>3</v>
      </c>
      <c r="G13" s="84">
        <v>20</v>
      </c>
      <c r="H13" s="85"/>
      <c r="I13" s="715"/>
      <c r="J13" s="14"/>
      <c r="K13" s="12"/>
      <c r="L13" s="13"/>
      <c r="M13" s="14"/>
      <c r="N13" s="12"/>
      <c r="O13" s="13"/>
      <c r="P13" s="14"/>
      <c r="Q13" s="12"/>
      <c r="R13" s="13"/>
    </row>
    <row r="14" spans="1:19">
      <c r="A14" s="472" t="s">
        <v>187</v>
      </c>
      <c r="B14" s="461">
        <v>10020000</v>
      </c>
      <c r="C14" s="461" t="s">
        <v>16</v>
      </c>
      <c r="D14" s="461">
        <f t="shared" si="0"/>
        <v>20</v>
      </c>
      <c r="E14" s="471" t="s">
        <v>17</v>
      </c>
      <c r="F14" s="7">
        <v>4</v>
      </c>
      <c r="G14" s="14">
        <v>20</v>
      </c>
      <c r="H14" s="12"/>
      <c r="I14" s="13"/>
      <c r="J14" s="14"/>
      <c r="K14" s="12"/>
      <c r="L14" s="13"/>
      <c r="M14" s="14"/>
      <c r="N14" s="12"/>
      <c r="O14" s="13"/>
      <c r="P14" s="14"/>
      <c r="Q14" s="12"/>
      <c r="R14" s="13"/>
    </row>
    <row r="15" spans="1:19">
      <c r="A15" s="472" t="s">
        <v>75</v>
      </c>
      <c r="B15" s="461">
        <v>20010000</v>
      </c>
      <c r="C15" s="461" t="s">
        <v>16</v>
      </c>
      <c r="D15" s="461">
        <f t="shared" si="0"/>
        <v>15</v>
      </c>
      <c r="E15" s="461" t="s">
        <v>18</v>
      </c>
      <c r="F15" s="7">
        <v>1</v>
      </c>
      <c r="G15" s="14">
        <v>15</v>
      </c>
      <c r="H15" s="12"/>
      <c r="I15" s="13"/>
      <c r="J15" s="14"/>
      <c r="K15" s="12"/>
      <c r="L15" s="13"/>
      <c r="M15" s="14"/>
      <c r="N15" s="12"/>
      <c r="O15" s="13"/>
      <c r="P15" s="14"/>
      <c r="Q15" s="12"/>
      <c r="R15" s="13"/>
    </row>
    <row r="16" spans="1:19" ht="24">
      <c r="A16" s="472" t="s">
        <v>76</v>
      </c>
      <c r="B16" s="461">
        <v>20030000</v>
      </c>
      <c r="C16" s="461" t="s">
        <v>16</v>
      </c>
      <c r="D16" s="461">
        <f t="shared" si="0"/>
        <v>15</v>
      </c>
      <c r="E16" s="461" t="s">
        <v>18</v>
      </c>
      <c r="F16" s="7">
        <v>2</v>
      </c>
      <c r="G16" s="14">
        <v>15</v>
      </c>
      <c r="H16" s="12"/>
      <c r="I16" s="13"/>
      <c r="J16" s="14"/>
      <c r="K16" s="12"/>
      <c r="L16" s="13"/>
      <c r="M16" s="14"/>
      <c r="N16" s="12"/>
      <c r="O16" s="13"/>
      <c r="P16" s="14"/>
      <c r="Q16" s="12"/>
      <c r="R16" s="13"/>
    </row>
    <row r="17" spans="1:19" s="151" customFormat="1">
      <c r="A17" s="478" t="s">
        <v>183</v>
      </c>
      <c r="B17" s="461">
        <v>10020000</v>
      </c>
      <c r="C17" s="461" t="s">
        <v>16</v>
      </c>
      <c r="D17" s="461">
        <f t="shared" si="0"/>
        <v>30</v>
      </c>
      <c r="E17" s="461" t="s">
        <v>19</v>
      </c>
      <c r="F17" s="7">
        <v>2</v>
      </c>
      <c r="G17" s="14"/>
      <c r="H17" s="12">
        <v>30</v>
      </c>
      <c r="I17" s="13"/>
      <c r="J17" s="14"/>
      <c r="K17" s="12"/>
      <c r="L17" s="13"/>
      <c r="M17" s="14"/>
      <c r="N17" s="12"/>
      <c r="O17" s="13"/>
      <c r="P17" s="14"/>
      <c r="Q17" s="12"/>
      <c r="R17" s="13"/>
      <c r="S17" s="440"/>
    </row>
    <row r="18" spans="1:19" s="151" customFormat="1">
      <c r="A18" s="623" t="s">
        <v>188</v>
      </c>
      <c r="B18" s="395">
        <v>10020000</v>
      </c>
      <c r="C18" s="395" t="s">
        <v>16</v>
      </c>
      <c r="D18" s="395">
        <f t="shared" si="0"/>
        <v>15</v>
      </c>
      <c r="E18" s="395" t="s">
        <v>19</v>
      </c>
      <c r="F18" s="619">
        <v>2</v>
      </c>
      <c r="G18" s="84"/>
      <c r="H18" s="85">
        <v>15</v>
      </c>
      <c r="I18" s="86"/>
      <c r="J18" s="84"/>
      <c r="K18" s="85"/>
      <c r="L18" s="86"/>
      <c r="M18" s="84"/>
      <c r="N18" s="85"/>
      <c r="O18" s="86"/>
      <c r="P18" s="84"/>
      <c r="Q18" s="85"/>
      <c r="R18" s="86"/>
      <c r="S18" s="440"/>
    </row>
    <row r="19" spans="1:19" s="151" customFormat="1">
      <c r="A19" s="623" t="s">
        <v>189</v>
      </c>
      <c r="B19" s="395">
        <v>10020000</v>
      </c>
      <c r="C19" s="395" t="s">
        <v>16</v>
      </c>
      <c r="D19" s="395">
        <f t="shared" si="0"/>
        <v>15</v>
      </c>
      <c r="E19" s="395" t="s">
        <v>18</v>
      </c>
      <c r="F19" s="619">
        <v>2</v>
      </c>
      <c r="G19" s="84"/>
      <c r="H19" s="85"/>
      <c r="I19" s="86"/>
      <c r="J19" s="84"/>
      <c r="K19" s="85">
        <v>15</v>
      </c>
      <c r="L19" s="86"/>
      <c r="M19" s="84"/>
      <c r="N19" s="85"/>
      <c r="O19" s="86"/>
      <c r="P19" s="84"/>
      <c r="Q19" s="85"/>
      <c r="R19" s="86"/>
      <c r="S19" s="440"/>
    </row>
    <row r="20" spans="1:19">
      <c r="A20" s="472" t="s">
        <v>85</v>
      </c>
      <c r="B20" s="461">
        <v>20010000</v>
      </c>
      <c r="C20" s="461" t="s">
        <v>16</v>
      </c>
      <c r="D20" s="461">
        <f t="shared" si="0"/>
        <v>15</v>
      </c>
      <c r="E20" s="461" t="s">
        <v>18</v>
      </c>
      <c r="F20" s="7">
        <v>2</v>
      </c>
      <c r="G20" s="14"/>
      <c r="H20" s="12"/>
      <c r="I20" s="13"/>
      <c r="J20" s="14"/>
      <c r="K20" s="12">
        <v>15</v>
      </c>
      <c r="L20" s="13"/>
      <c r="M20" s="14"/>
      <c r="N20" s="12"/>
      <c r="O20" s="13"/>
      <c r="P20" s="14"/>
      <c r="Q20" s="12"/>
      <c r="R20" s="13"/>
    </row>
    <row r="21" spans="1:19" s="150" customFormat="1" ht="12" customHeight="1">
      <c r="A21" s="470" t="s">
        <v>200</v>
      </c>
      <c r="B21" s="461">
        <v>10020000</v>
      </c>
      <c r="C21" s="461" t="s">
        <v>16</v>
      </c>
      <c r="D21" s="461">
        <f t="shared" si="0"/>
        <v>15</v>
      </c>
      <c r="E21" s="461" t="s">
        <v>18</v>
      </c>
      <c r="F21" s="7">
        <v>1</v>
      </c>
      <c r="G21" s="14"/>
      <c r="H21" s="12"/>
      <c r="I21" s="13"/>
      <c r="J21" s="14">
        <v>15</v>
      </c>
      <c r="K21" s="12"/>
      <c r="L21" s="13"/>
      <c r="M21" s="14"/>
      <c r="N21" s="12"/>
      <c r="O21" s="13"/>
      <c r="P21" s="14"/>
      <c r="Q21" s="12"/>
      <c r="R21" s="13"/>
      <c r="S21" s="439"/>
    </row>
    <row r="22" spans="1:19" s="151" customFormat="1">
      <c r="A22" s="470" t="s">
        <v>201</v>
      </c>
      <c r="B22" s="461">
        <v>10010000</v>
      </c>
      <c r="C22" s="461" t="s">
        <v>16</v>
      </c>
      <c r="D22" s="461">
        <f t="shared" si="0"/>
        <v>15</v>
      </c>
      <c r="E22" s="471" t="s">
        <v>17</v>
      </c>
      <c r="F22" s="7">
        <v>1</v>
      </c>
      <c r="G22" s="14"/>
      <c r="H22" s="12"/>
      <c r="I22" s="13"/>
      <c r="J22" s="14">
        <v>15</v>
      </c>
      <c r="K22" s="12"/>
      <c r="L22" s="13"/>
      <c r="M22" s="14"/>
      <c r="N22" s="12"/>
      <c r="O22" s="13"/>
      <c r="P22" s="14"/>
      <c r="Q22" s="12"/>
      <c r="R22" s="13"/>
      <c r="S22" s="440"/>
    </row>
    <row r="23" spans="1:19" s="151" customFormat="1">
      <c r="A23" s="472" t="s">
        <v>149</v>
      </c>
      <c r="B23" s="461">
        <v>10010000</v>
      </c>
      <c r="C23" s="461" t="s">
        <v>16</v>
      </c>
      <c r="D23" s="461">
        <f t="shared" si="0"/>
        <v>15</v>
      </c>
      <c r="E23" s="471" t="s">
        <v>17</v>
      </c>
      <c r="F23" s="7">
        <v>3</v>
      </c>
      <c r="G23" s="562"/>
      <c r="H23" s="12"/>
      <c r="I23" s="13"/>
      <c r="J23" s="14">
        <v>15</v>
      </c>
      <c r="K23" s="12"/>
      <c r="L23" s="13"/>
      <c r="M23" s="14"/>
      <c r="N23" s="12"/>
      <c r="O23" s="13"/>
      <c r="P23" s="14"/>
      <c r="Q23" s="12"/>
      <c r="R23" s="13"/>
      <c r="S23" s="440"/>
    </row>
    <row r="24" spans="1:19" s="151" customFormat="1">
      <c r="A24" s="472" t="s">
        <v>202</v>
      </c>
      <c r="B24" s="461">
        <v>10020000</v>
      </c>
      <c r="C24" s="461" t="s">
        <v>16</v>
      </c>
      <c r="D24" s="461">
        <f t="shared" si="0"/>
        <v>15</v>
      </c>
      <c r="E24" s="471" t="s">
        <v>17</v>
      </c>
      <c r="F24" s="7">
        <v>2</v>
      </c>
      <c r="G24" s="14"/>
      <c r="H24" s="12"/>
      <c r="I24" s="13"/>
      <c r="J24" s="14">
        <v>15</v>
      </c>
      <c r="K24" s="12"/>
      <c r="L24" s="13"/>
      <c r="M24" s="14"/>
      <c r="N24" s="12"/>
      <c r="O24" s="13"/>
      <c r="P24" s="14"/>
      <c r="Q24" s="12"/>
      <c r="R24" s="13"/>
      <c r="S24" s="440"/>
    </row>
    <row r="25" spans="1:19" s="151" customFormat="1" ht="24">
      <c r="A25" s="719" t="s">
        <v>86</v>
      </c>
      <c r="B25" s="447">
        <v>10000000</v>
      </c>
      <c r="C25" s="791" t="s">
        <v>16</v>
      </c>
      <c r="D25" s="791">
        <f>SUM(G25:R25)</f>
        <v>12</v>
      </c>
      <c r="E25" s="791" t="s">
        <v>19</v>
      </c>
      <c r="F25" s="792">
        <v>2</v>
      </c>
      <c r="G25" s="793"/>
      <c r="H25" s="794"/>
      <c r="I25" s="854"/>
      <c r="J25" s="793">
        <v>12</v>
      </c>
      <c r="K25" s="794"/>
      <c r="L25" s="854"/>
      <c r="M25" s="793"/>
      <c r="N25" s="794"/>
      <c r="O25" s="854"/>
      <c r="P25" s="793"/>
      <c r="Q25" s="794"/>
      <c r="R25" s="854"/>
      <c r="S25" s="440"/>
    </row>
    <row r="26" spans="1:19" s="151" customFormat="1" ht="24">
      <c r="A26" s="50" t="s">
        <v>87</v>
      </c>
      <c r="B26" s="718">
        <v>10000000</v>
      </c>
      <c r="C26" s="791"/>
      <c r="D26" s="791"/>
      <c r="E26" s="791"/>
      <c r="F26" s="792"/>
      <c r="G26" s="793"/>
      <c r="H26" s="794"/>
      <c r="I26" s="854"/>
      <c r="J26" s="793"/>
      <c r="K26" s="794"/>
      <c r="L26" s="854"/>
      <c r="M26" s="793"/>
      <c r="N26" s="794"/>
      <c r="O26" s="854"/>
      <c r="P26" s="793"/>
      <c r="Q26" s="794"/>
      <c r="R26" s="854"/>
      <c r="S26" s="440"/>
    </row>
    <row r="27" spans="1:19" s="151" customFormat="1" ht="24">
      <c r="A27" s="50" t="s">
        <v>88</v>
      </c>
      <c r="B27" s="718">
        <v>10000000</v>
      </c>
      <c r="C27" s="791"/>
      <c r="D27" s="791"/>
      <c r="E27" s="791"/>
      <c r="F27" s="792"/>
      <c r="G27" s="793"/>
      <c r="H27" s="794"/>
      <c r="I27" s="854"/>
      <c r="J27" s="793"/>
      <c r="K27" s="794"/>
      <c r="L27" s="854"/>
      <c r="M27" s="793"/>
      <c r="N27" s="794"/>
      <c r="O27" s="854"/>
      <c r="P27" s="793"/>
      <c r="Q27" s="794"/>
      <c r="R27" s="854"/>
      <c r="S27" s="440"/>
    </row>
    <row r="28" spans="1:19" s="151" customFormat="1" ht="24">
      <c r="A28" s="720" t="s">
        <v>89</v>
      </c>
      <c r="B28" s="721">
        <v>10000000</v>
      </c>
      <c r="C28" s="791"/>
      <c r="D28" s="791"/>
      <c r="E28" s="791"/>
      <c r="F28" s="792"/>
      <c r="G28" s="793"/>
      <c r="H28" s="794"/>
      <c r="I28" s="854"/>
      <c r="J28" s="793"/>
      <c r="K28" s="794"/>
      <c r="L28" s="854"/>
      <c r="M28" s="793"/>
      <c r="N28" s="794"/>
      <c r="O28" s="854"/>
      <c r="P28" s="793"/>
      <c r="Q28" s="794"/>
      <c r="R28" s="854"/>
      <c r="S28" s="440"/>
    </row>
    <row r="29" spans="1:19" s="438" customFormat="1">
      <c r="A29" s="479" t="s">
        <v>234</v>
      </c>
      <c r="B29" s="565">
        <v>50020000</v>
      </c>
      <c r="C29" s="461" t="s">
        <v>16</v>
      </c>
      <c r="D29" s="461">
        <f>SUM(G29:R29)</f>
        <v>15</v>
      </c>
      <c r="E29" s="717" t="s">
        <v>19</v>
      </c>
      <c r="F29" s="7">
        <v>1</v>
      </c>
      <c r="G29" s="14"/>
      <c r="H29" s="12"/>
      <c r="I29" s="13"/>
      <c r="J29" s="14"/>
      <c r="K29" s="12">
        <v>15</v>
      </c>
      <c r="L29" s="13"/>
      <c r="M29" s="31"/>
      <c r="N29" s="32"/>
      <c r="O29" s="33"/>
      <c r="P29" s="31"/>
      <c r="Q29" s="32"/>
      <c r="R29" s="33"/>
      <c r="S29" s="288"/>
    </row>
    <row r="30" spans="1:19" s="151" customFormat="1">
      <c r="A30" s="462" t="s">
        <v>184</v>
      </c>
      <c r="B30" s="461">
        <v>10020000</v>
      </c>
      <c r="C30" s="461" t="s">
        <v>16</v>
      </c>
      <c r="D30" s="461">
        <f t="shared" ref="D30:D31" si="1">SUM(G30:R30)</f>
        <v>30</v>
      </c>
      <c r="E30" s="461" t="s">
        <v>19</v>
      </c>
      <c r="F30" s="7">
        <v>4</v>
      </c>
      <c r="G30" s="31"/>
      <c r="H30" s="32"/>
      <c r="I30" s="33"/>
      <c r="J30" s="31"/>
      <c r="K30" s="32">
        <v>30</v>
      </c>
      <c r="L30" s="33"/>
      <c r="M30" s="14"/>
      <c r="N30" s="12"/>
      <c r="O30" s="13"/>
      <c r="P30" s="14"/>
      <c r="Q30" s="12"/>
      <c r="R30" s="13"/>
      <c r="S30" s="440"/>
    </row>
    <row r="31" spans="1:19" s="151" customFormat="1">
      <c r="A31" s="462" t="s">
        <v>77</v>
      </c>
      <c r="B31" s="461">
        <v>10020000</v>
      </c>
      <c r="C31" s="461" t="s">
        <v>20</v>
      </c>
      <c r="D31" s="461">
        <f t="shared" si="1"/>
        <v>15</v>
      </c>
      <c r="E31" s="461" t="s">
        <v>17</v>
      </c>
      <c r="F31" s="473">
        <v>3</v>
      </c>
      <c r="G31" s="14"/>
      <c r="H31" s="12"/>
      <c r="I31" s="13"/>
      <c r="J31" s="14"/>
      <c r="K31" s="12"/>
      <c r="L31" s="13"/>
      <c r="M31" s="14">
        <v>15</v>
      </c>
      <c r="N31" s="12"/>
      <c r="O31" s="13"/>
      <c r="P31" s="14"/>
      <c r="Q31" s="12"/>
      <c r="R31" s="13"/>
      <c r="S31" s="440"/>
    </row>
    <row r="32" spans="1:19" s="151" customFormat="1" ht="24">
      <c r="A32" s="719" t="s">
        <v>90</v>
      </c>
      <c r="B32" s="447">
        <v>10000000</v>
      </c>
      <c r="C32" s="791" t="s">
        <v>20</v>
      </c>
      <c r="D32" s="791">
        <f>SUM(G32:R32)</f>
        <v>12</v>
      </c>
      <c r="E32" s="791" t="s">
        <v>19</v>
      </c>
      <c r="F32" s="792">
        <v>2</v>
      </c>
      <c r="G32" s="793"/>
      <c r="H32" s="794"/>
      <c r="I32" s="854"/>
      <c r="J32" s="793"/>
      <c r="K32" s="794"/>
      <c r="L32" s="854"/>
      <c r="M32" s="793">
        <v>12</v>
      </c>
      <c r="N32" s="794"/>
      <c r="O32" s="854"/>
      <c r="P32" s="793"/>
      <c r="Q32" s="794"/>
      <c r="R32" s="854"/>
      <c r="S32" s="440"/>
    </row>
    <row r="33" spans="1:19" s="151" customFormat="1" ht="24">
      <c r="A33" s="50" t="s">
        <v>91</v>
      </c>
      <c r="B33" s="718">
        <v>10000000</v>
      </c>
      <c r="C33" s="791"/>
      <c r="D33" s="791"/>
      <c r="E33" s="791"/>
      <c r="F33" s="792"/>
      <c r="G33" s="793"/>
      <c r="H33" s="794"/>
      <c r="I33" s="854"/>
      <c r="J33" s="793"/>
      <c r="K33" s="794"/>
      <c r="L33" s="854"/>
      <c r="M33" s="793"/>
      <c r="N33" s="794"/>
      <c r="O33" s="854"/>
      <c r="P33" s="793"/>
      <c r="Q33" s="794"/>
      <c r="R33" s="854"/>
      <c r="S33" s="440"/>
    </row>
    <row r="34" spans="1:19" s="151" customFormat="1" ht="24">
      <c r="A34" s="50" t="s">
        <v>92</v>
      </c>
      <c r="B34" s="718">
        <v>10000000</v>
      </c>
      <c r="C34" s="791"/>
      <c r="D34" s="791"/>
      <c r="E34" s="791"/>
      <c r="F34" s="792"/>
      <c r="G34" s="793"/>
      <c r="H34" s="794"/>
      <c r="I34" s="854"/>
      <c r="J34" s="793"/>
      <c r="K34" s="794"/>
      <c r="L34" s="854"/>
      <c r="M34" s="793"/>
      <c r="N34" s="794"/>
      <c r="O34" s="854"/>
      <c r="P34" s="793"/>
      <c r="Q34" s="794"/>
      <c r="R34" s="854"/>
      <c r="S34" s="440"/>
    </row>
    <row r="35" spans="1:19" s="151" customFormat="1" ht="24">
      <c r="A35" s="720" t="s">
        <v>93</v>
      </c>
      <c r="B35" s="721">
        <v>10000000</v>
      </c>
      <c r="C35" s="791"/>
      <c r="D35" s="791"/>
      <c r="E35" s="791"/>
      <c r="F35" s="792"/>
      <c r="G35" s="793"/>
      <c r="H35" s="794"/>
      <c r="I35" s="854"/>
      <c r="J35" s="793"/>
      <c r="K35" s="794"/>
      <c r="L35" s="854"/>
      <c r="M35" s="793"/>
      <c r="N35" s="794"/>
      <c r="O35" s="854"/>
      <c r="P35" s="793"/>
      <c r="Q35" s="794"/>
      <c r="R35" s="854"/>
      <c r="S35" s="440"/>
    </row>
    <row r="36" spans="1:19">
      <c r="A36" s="462" t="s">
        <v>182</v>
      </c>
      <c r="B36" s="461">
        <v>10020000</v>
      </c>
      <c r="C36" s="461" t="s">
        <v>20</v>
      </c>
      <c r="D36" s="461">
        <f>SUM(G36:R36)</f>
        <v>30</v>
      </c>
      <c r="E36" s="461" t="s">
        <v>19</v>
      </c>
      <c r="F36" s="7">
        <v>6</v>
      </c>
      <c r="G36" s="14"/>
      <c r="H36" s="12"/>
      <c r="I36" s="13"/>
      <c r="J36" s="14"/>
      <c r="K36" s="12"/>
      <c r="L36" s="13"/>
      <c r="M36" s="31"/>
      <c r="N36" s="32">
        <v>30</v>
      </c>
      <c r="O36" s="33"/>
      <c r="P36" s="31"/>
      <c r="Q36" s="32"/>
      <c r="R36" s="33"/>
    </row>
    <row r="37" spans="1:19" s="376" customFormat="1" ht="12" customHeight="1" thickBot="1">
      <c r="A37" s="462" t="s">
        <v>181</v>
      </c>
      <c r="B37" s="461">
        <v>10020000</v>
      </c>
      <c r="C37" s="461" t="s">
        <v>20</v>
      </c>
      <c r="D37" s="461">
        <f>SUM(G37:R37)</f>
        <v>30</v>
      </c>
      <c r="E37" s="461" t="s">
        <v>19</v>
      </c>
      <c r="F37" s="7">
        <v>8</v>
      </c>
      <c r="G37" s="2"/>
      <c r="H37" s="3"/>
      <c r="I37" s="4"/>
      <c r="J37" s="2"/>
      <c r="K37" s="3"/>
      <c r="L37" s="4"/>
      <c r="M37" s="34"/>
      <c r="N37" s="35"/>
      <c r="O37" s="36"/>
      <c r="P37" s="34"/>
      <c r="Q37" s="35">
        <v>30</v>
      </c>
      <c r="R37" s="36"/>
      <c r="S37" s="288"/>
    </row>
    <row r="38" spans="1:19" s="1" customFormat="1" ht="12.75" thickBot="1">
      <c r="A38" s="851" t="s">
        <v>21</v>
      </c>
      <c r="B38" s="852"/>
      <c r="C38" s="852"/>
      <c r="D38" s="853">
        <f>SUM(D9:D37)</f>
        <v>421</v>
      </c>
      <c r="E38" s="856"/>
      <c r="F38" s="857">
        <f t="shared" ref="F38:R38" si="2">SUM(F9:F37)</f>
        <v>61</v>
      </c>
      <c r="G38" s="19">
        <f t="shared" si="2"/>
        <v>127</v>
      </c>
      <c r="H38" s="20">
        <f t="shared" si="2"/>
        <v>60</v>
      </c>
      <c r="I38" s="21">
        <f t="shared" si="2"/>
        <v>0</v>
      </c>
      <c r="J38" s="19">
        <f t="shared" si="2"/>
        <v>72</v>
      </c>
      <c r="K38" s="20">
        <f t="shared" si="2"/>
        <v>75</v>
      </c>
      <c r="L38" s="21">
        <f t="shared" si="2"/>
        <v>0</v>
      </c>
      <c r="M38" s="19">
        <f t="shared" si="2"/>
        <v>27</v>
      </c>
      <c r="N38" s="20">
        <f t="shared" si="2"/>
        <v>30</v>
      </c>
      <c r="O38" s="21">
        <f t="shared" si="2"/>
        <v>0</v>
      </c>
      <c r="P38" s="19">
        <f t="shared" si="2"/>
        <v>0</v>
      </c>
      <c r="Q38" s="20">
        <f t="shared" si="2"/>
        <v>30</v>
      </c>
      <c r="R38" s="21">
        <f t="shared" si="2"/>
        <v>0</v>
      </c>
      <c r="S38" s="441"/>
    </row>
    <row r="39" spans="1:19" s="1" customFormat="1" ht="12.75" thickBot="1">
      <c r="A39" s="808" t="s">
        <v>22</v>
      </c>
      <c r="B39" s="809"/>
      <c r="C39" s="809"/>
      <c r="D39" s="805"/>
      <c r="E39" s="807"/>
      <c r="F39" s="789"/>
      <c r="G39" s="788">
        <f>SUM(G38:L38)</f>
        <v>334</v>
      </c>
      <c r="H39" s="789"/>
      <c r="I39" s="789"/>
      <c r="J39" s="789"/>
      <c r="K39" s="789"/>
      <c r="L39" s="790"/>
      <c r="M39" s="788">
        <f>SUM(M38:R38)</f>
        <v>87</v>
      </c>
      <c r="N39" s="789"/>
      <c r="O39" s="789"/>
      <c r="P39" s="789"/>
      <c r="Q39" s="789"/>
      <c r="R39" s="790"/>
      <c r="S39" s="441"/>
    </row>
    <row r="40" spans="1:19" ht="12.75" thickBot="1">
      <c r="A40" s="820" t="s">
        <v>23</v>
      </c>
      <c r="B40" s="821"/>
      <c r="C40" s="821"/>
      <c r="D40" s="821"/>
      <c r="E40" s="821"/>
      <c r="F40" s="821"/>
      <c r="G40" s="821"/>
      <c r="H40" s="821"/>
      <c r="I40" s="821"/>
      <c r="J40" s="821"/>
      <c r="K40" s="821"/>
      <c r="L40" s="821"/>
      <c r="M40" s="821"/>
      <c r="N40" s="821"/>
      <c r="O40" s="821"/>
      <c r="P40" s="821"/>
      <c r="Q40" s="821"/>
      <c r="R40" s="822"/>
    </row>
    <row r="41" spans="1:19" ht="12.75" thickBot="1">
      <c r="A41" s="226" t="s">
        <v>191</v>
      </c>
      <c r="B41" s="227">
        <v>10020000</v>
      </c>
      <c r="C41" s="227" t="s">
        <v>16</v>
      </c>
      <c r="D41" s="227">
        <f>SUM(G41:R41)</f>
        <v>30</v>
      </c>
      <c r="E41" s="227" t="s">
        <v>17</v>
      </c>
      <c r="F41" s="454">
        <v>3</v>
      </c>
      <c r="G41" s="47"/>
      <c r="H41" s="48"/>
      <c r="I41" s="49"/>
      <c r="J41" s="47">
        <v>15</v>
      </c>
      <c r="K41" s="48">
        <v>15</v>
      </c>
      <c r="L41" s="49"/>
      <c r="M41" s="47"/>
      <c r="N41" s="48"/>
      <c r="O41" s="49"/>
      <c r="P41" s="47"/>
      <c r="Q41" s="48"/>
      <c r="R41" s="49"/>
    </row>
    <row r="42" spans="1:19" ht="12.75" thickBot="1">
      <c r="A42" s="17" t="s">
        <v>24</v>
      </c>
      <c r="B42" s="51">
        <v>10020000</v>
      </c>
      <c r="C42" s="51" t="s">
        <v>20</v>
      </c>
      <c r="D42" s="406">
        <f>SUM(G42:R42)</f>
        <v>15</v>
      </c>
      <c r="E42" s="400" t="s">
        <v>18</v>
      </c>
      <c r="F42" s="453">
        <v>4</v>
      </c>
      <c r="G42" s="224"/>
      <c r="H42" s="68"/>
      <c r="I42" s="225"/>
      <c r="J42" s="224"/>
      <c r="K42" s="68"/>
      <c r="L42" s="225"/>
      <c r="M42" s="224"/>
      <c r="N42" s="68"/>
      <c r="O42" s="225"/>
      <c r="P42" s="224"/>
      <c r="Q42" s="68">
        <v>15</v>
      </c>
      <c r="R42" s="225"/>
    </row>
    <row r="43" spans="1:19" s="1" customFormat="1" ht="12.75" thickBot="1">
      <c r="A43" s="823" t="s">
        <v>21</v>
      </c>
      <c r="B43" s="824"/>
      <c r="C43" s="825"/>
      <c r="D43" s="804">
        <f>SUM(D41:D42)</f>
        <v>45</v>
      </c>
      <c r="E43" s="806"/>
      <c r="F43" s="804">
        <f t="shared" ref="F43:R43" si="3">SUM(F41:F42)</f>
        <v>7</v>
      </c>
      <c r="G43" s="19">
        <f t="shared" si="3"/>
        <v>0</v>
      </c>
      <c r="H43" s="20">
        <f t="shared" si="3"/>
        <v>0</v>
      </c>
      <c r="I43" s="21">
        <f t="shared" si="3"/>
        <v>0</v>
      </c>
      <c r="J43" s="19">
        <f t="shared" si="3"/>
        <v>15</v>
      </c>
      <c r="K43" s="20">
        <f t="shared" si="3"/>
        <v>15</v>
      </c>
      <c r="L43" s="21">
        <f t="shared" si="3"/>
        <v>0</v>
      </c>
      <c r="M43" s="19">
        <f t="shared" si="3"/>
        <v>0</v>
      </c>
      <c r="N43" s="20">
        <f t="shared" si="3"/>
        <v>0</v>
      </c>
      <c r="O43" s="21">
        <f t="shared" si="3"/>
        <v>0</v>
      </c>
      <c r="P43" s="19">
        <f t="shared" si="3"/>
        <v>0</v>
      </c>
      <c r="Q43" s="20">
        <f t="shared" si="3"/>
        <v>15</v>
      </c>
      <c r="R43" s="21">
        <f t="shared" si="3"/>
        <v>0</v>
      </c>
      <c r="S43" s="441"/>
    </row>
    <row r="44" spans="1:19" s="1" customFormat="1" ht="12.75" thickBot="1">
      <c r="A44" s="808" t="s">
        <v>22</v>
      </c>
      <c r="B44" s="809"/>
      <c r="C44" s="809"/>
      <c r="D44" s="805"/>
      <c r="E44" s="807"/>
      <c r="F44" s="805"/>
      <c r="G44" s="788">
        <f>SUM(G43:L43)</f>
        <v>30</v>
      </c>
      <c r="H44" s="789"/>
      <c r="I44" s="789"/>
      <c r="J44" s="789"/>
      <c r="K44" s="789"/>
      <c r="L44" s="790"/>
      <c r="M44" s="788">
        <f>SUM(M43:R43)</f>
        <v>15</v>
      </c>
      <c r="N44" s="789"/>
      <c r="O44" s="789"/>
      <c r="P44" s="789"/>
      <c r="Q44" s="789"/>
      <c r="R44" s="790"/>
      <c r="S44" s="441"/>
    </row>
    <row r="45" spans="1:19" ht="12.75" thickBot="1">
      <c r="A45" s="811" t="s">
        <v>25</v>
      </c>
      <c r="B45" s="812"/>
      <c r="C45" s="812"/>
      <c r="D45" s="812"/>
      <c r="E45" s="812"/>
      <c r="F45" s="812"/>
      <c r="G45" s="812"/>
      <c r="H45" s="812"/>
      <c r="I45" s="812"/>
      <c r="J45" s="812"/>
      <c r="K45" s="812"/>
      <c r="L45" s="812"/>
      <c r="M45" s="812"/>
      <c r="N45" s="812"/>
      <c r="O45" s="812"/>
      <c r="P45" s="812"/>
      <c r="Q45" s="812"/>
      <c r="R45" s="813"/>
    </row>
    <row r="46" spans="1:19" s="152" customFormat="1">
      <c r="A46" s="480" t="s">
        <v>192</v>
      </c>
      <c r="B46" s="406">
        <v>10020000</v>
      </c>
      <c r="C46" s="406" t="s">
        <v>16</v>
      </c>
      <c r="D46" s="406">
        <f>SUM(G46:R46)</f>
        <v>15</v>
      </c>
      <c r="E46" s="461" t="s">
        <v>18</v>
      </c>
      <c r="F46" s="396">
        <v>1</v>
      </c>
      <c r="G46" s="22"/>
      <c r="H46" s="23"/>
      <c r="I46" s="24"/>
      <c r="J46" s="22">
        <v>15</v>
      </c>
      <c r="K46" s="23"/>
      <c r="L46" s="24"/>
      <c r="M46" s="22"/>
      <c r="N46" s="23"/>
      <c r="O46" s="24"/>
      <c r="P46" s="22"/>
      <c r="Q46" s="23"/>
      <c r="R46" s="24"/>
      <c r="S46" s="288"/>
    </row>
    <row r="47" spans="1:19" s="152" customFormat="1" ht="12.75" thickBot="1">
      <c r="A47" s="481" t="s">
        <v>193</v>
      </c>
      <c r="B47" s="482">
        <v>10020000</v>
      </c>
      <c r="C47" s="482" t="s">
        <v>16</v>
      </c>
      <c r="D47" s="227">
        <f>SUM(G47:R47)</f>
        <v>15</v>
      </c>
      <c r="E47" s="483" t="s">
        <v>18</v>
      </c>
      <c r="F47" s="484">
        <v>2</v>
      </c>
      <c r="G47" s="429"/>
      <c r="H47" s="398"/>
      <c r="I47" s="399"/>
      <c r="J47" s="429">
        <v>15</v>
      </c>
      <c r="K47" s="398"/>
      <c r="L47" s="399"/>
      <c r="M47" s="429"/>
      <c r="N47" s="398"/>
      <c r="O47" s="399"/>
      <c r="P47" s="429"/>
      <c r="Q47" s="398"/>
      <c r="R47" s="399"/>
      <c r="S47" s="288"/>
    </row>
    <row r="48" spans="1:19" s="152" customFormat="1" ht="12.75" thickBot="1">
      <c r="A48" s="17" t="s">
        <v>26</v>
      </c>
      <c r="B48" s="51">
        <v>10020000</v>
      </c>
      <c r="C48" s="51" t="s">
        <v>20</v>
      </c>
      <c r="D48" s="406">
        <f>SUM(G48:R48)</f>
        <v>30</v>
      </c>
      <c r="E48" s="406" t="s">
        <v>17</v>
      </c>
      <c r="F48" s="453">
        <v>4</v>
      </c>
      <c r="G48" s="224"/>
      <c r="H48" s="68"/>
      <c r="I48" s="225"/>
      <c r="J48" s="224"/>
      <c r="K48" s="68"/>
      <c r="L48" s="225"/>
      <c r="M48" s="224"/>
      <c r="N48" s="68"/>
      <c r="O48" s="225"/>
      <c r="P48" s="224">
        <v>30</v>
      </c>
      <c r="Q48" s="68"/>
      <c r="R48" s="225"/>
      <c r="S48" s="288"/>
    </row>
    <row r="49" spans="1:19" s="152" customFormat="1" ht="12.75" customHeight="1" thickBot="1">
      <c r="A49" s="823" t="s">
        <v>21</v>
      </c>
      <c r="B49" s="824"/>
      <c r="C49" s="824"/>
      <c r="D49" s="804">
        <f>SUM(D46:D48)</f>
        <v>60</v>
      </c>
      <c r="E49" s="843"/>
      <c r="F49" s="845">
        <f t="shared" ref="F49:R49" si="4">SUM(F46:F48)</f>
        <v>7</v>
      </c>
      <c r="G49" s="19">
        <f t="shared" si="4"/>
        <v>0</v>
      </c>
      <c r="H49" s="20">
        <f t="shared" si="4"/>
        <v>0</v>
      </c>
      <c r="I49" s="21">
        <f t="shared" si="4"/>
        <v>0</v>
      </c>
      <c r="J49" s="19">
        <f t="shared" si="4"/>
        <v>30</v>
      </c>
      <c r="K49" s="20">
        <f t="shared" si="4"/>
        <v>0</v>
      </c>
      <c r="L49" s="21">
        <f t="shared" si="4"/>
        <v>0</v>
      </c>
      <c r="M49" s="19">
        <f t="shared" si="4"/>
        <v>0</v>
      </c>
      <c r="N49" s="20">
        <f t="shared" si="4"/>
        <v>0</v>
      </c>
      <c r="O49" s="21">
        <f t="shared" si="4"/>
        <v>0</v>
      </c>
      <c r="P49" s="19">
        <f t="shared" si="4"/>
        <v>30</v>
      </c>
      <c r="Q49" s="20">
        <f t="shared" si="4"/>
        <v>0</v>
      </c>
      <c r="R49" s="21">
        <f t="shared" si="4"/>
        <v>0</v>
      </c>
      <c r="S49" s="288"/>
    </row>
    <row r="50" spans="1:19" s="153" customFormat="1" ht="12.75" thickBot="1">
      <c r="A50" s="808" t="s">
        <v>22</v>
      </c>
      <c r="B50" s="809"/>
      <c r="C50" s="809"/>
      <c r="D50" s="805"/>
      <c r="E50" s="844"/>
      <c r="F50" s="788"/>
      <c r="G50" s="788">
        <f>SUM(G49:L49)</f>
        <v>30</v>
      </c>
      <c r="H50" s="789"/>
      <c r="I50" s="789"/>
      <c r="J50" s="789"/>
      <c r="K50" s="789"/>
      <c r="L50" s="790"/>
      <c r="M50" s="788">
        <f>SUM(M49:R49)</f>
        <v>30</v>
      </c>
      <c r="N50" s="789"/>
      <c r="O50" s="789"/>
      <c r="P50" s="789"/>
      <c r="Q50" s="789"/>
      <c r="R50" s="790"/>
      <c r="S50" s="441"/>
    </row>
    <row r="51" spans="1:19" ht="12.75" thickBot="1">
      <c r="A51" s="839" t="s">
        <v>78</v>
      </c>
      <c r="B51" s="840"/>
      <c r="C51" s="840"/>
      <c r="D51" s="840"/>
      <c r="E51" s="840"/>
      <c r="F51" s="840"/>
      <c r="G51" s="841"/>
      <c r="H51" s="841"/>
      <c r="I51" s="841"/>
      <c r="J51" s="841"/>
      <c r="K51" s="841"/>
      <c r="L51" s="841"/>
      <c r="M51" s="841"/>
      <c r="N51" s="841"/>
      <c r="O51" s="841"/>
      <c r="P51" s="841"/>
      <c r="Q51" s="841"/>
      <c r="R51" s="842"/>
    </row>
    <row r="52" spans="1:19" ht="12.75" thickBot="1">
      <c r="A52" s="814" t="s">
        <v>2</v>
      </c>
      <c r="B52" s="817" t="s">
        <v>3</v>
      </c>
      <c r="C52" s="817" t="s">
        <v>4</v>
      </c>
      <c r="D52" s="817" t="s">
        <v>5</v>
      </c>
      <c r="E52" s="817" t="s">
        <v>6</v>
      </c>
      <c r="F52" s="795" t="s">
        <v>7</v>
      </c>
      <c r="G52" s="798" t="s">
        <v>8</v>
      </c>
      <c r="H52" s="799"/>
      <c r="I52" s="799"/>
      <c r="J52" s="799"/>
      <c r="K52" s="799"/>
      <c r="L52" s="800"/>
      <c r="M52" s="798" t="s">
        <v>9</v>
      </c>
      <c r="N52" s="799"/>
      <c r="O52" s="799"/>
      <c r="P52" s="799"/>
      <c r="Q52" s="799"/>
      <c r="R52" s="810"/>
    </row>
    <row r="53" spans="1:19">
      <c r="A53" s="815"/>
      <c r="B53" s="818"/>
      <c r="C53" s="818"/>
      <c r="D53" s="818"/>
      <c r="E53" s="818"/>
      <c r="F53" s="796"/>
      <c r="G53" s="846" t="s">
        <v>10</v>
      </c>
      <c r="H53" s="847"/>
      <c r="I53" s="848"/>
      <c r="J53" s="846" t="s">
        <v>11</v>
      </c>
      <c r="K53" s="847"/>
      <c r="L53" s="848"/>
      <c r="M53" s="846" t="s">
        <v>10</v>
      </c>
      <c r="N53" s="847"/>
      <c r="O53" s="848"/>
      <c r="P53" s="846" t="s">
        <v>11</v>
      </c>
      <c r="Q53" s="847"/>
      <c r="R53" s="848"/>
    </row>
    <row r="54" spans="1:19" ht="23.25" customHeight="1" thickBot="1">
      <c r="A54" s="816"/>
      <c r="B54" s="819"/>
      <c r="C54" s="819"/>
      <c r="D54" s="819"/>
      <c r="E54" s="819"/>
      <c r="F54" s="797"/>
      <c r="G54" s="392" t="s">
        <v>12</v>
      </c>
      <c r="H54" s="393" t="s">
        <v>13</v>
      </c>
      <c r="I54" s="394" t="s">
        <v>14</v>
      </c>
      <c r="J54" s="392" t="s">
        <v>12</v>
      </c>
      <c r="K54" s="393" t="s">
        <v>13</v>
      </c>
      <c r="L54" s="394" t="s">
        <v>14</v>
      </c>
      <c r="M54" s="392" t="s">
        <v>12</v>
      </c>
      <c r="N54" s="393" t="s">
        <v>13</v>
      </c>
      <c r="O54" s="394" t="s">
        <v>14</v>
      </c>
      <c r="P54" s="474" t="s">
        <v>12</v>
      </c>
      <c r="Q54" s="475" t="s">
        <v>13</v>
      </c>
      <c r="R54" s="476" t="s">
        <v>14</v>
      </c>
    </row>
    <row r="55" spans="1:19" ht="12.75" customHeight="1">
      <c r="A55" s="37" t="s">
        <v>112</v>
      </c>
      <c r="B55" s="38">
        <v>10040000</v>
      </c>
      <c r="C55" s="38" t="s">
        <v>16</v>
      </c>
      <c r="D55" s="38">
        <f>SUM(G55:R55)</f>
        <v>15</v>
      </c>
      <c r="E55" s="406" t="s">
        <v>17</v>
      </c>
      <c r="F55" s="39">
        <v>1</v>
      </c>
      <c r="G55" s="28">
        <v>15</v>
      </c>
      <c r="H55" s="29"/>
      <c r="I55" s="30"/>
      <c r="J55" s="28"/>
      <c r="K55" s="29"/>
      <c r="L55" s="30"/>
      <c r="M55" s="28"/>
      <c r="N55" s="29"/>
      <c r="O55" s="30"/>
      <c r="P55" s="28"/>
      <c r="Q55" s="29"/>
      <c r="R55" s="30"/>
    </row>
    <row r="56" spans="1:19">
      <c r="A56" s="485" t="s">
        <v>194</v>
      </c>
      <c r="B56" s="486">
        <v>10040000</v>
      </c>
      <c r="C56" s="486" t="s">
        <v>16</v>
      </c>
      <c r="D56" s="486">
        <f>SUM(G56:R56)</f>
        <v>30</v>
      </c>
      <c r="E56" s="406" t="s">
        <v>17</v>
      </c>
      <c r="F56" s="41">
        <v>2</v>
      </c>
      <c r="G56" s="467">
        <v>15</v>
      </c>
      <c r="H56" s="468">
        <v>5</v>
      </c>
      <c r="I56" s="469">
        <v>10</v>
      </c>
      <c r="J56" s="467"/>
      <c r="K56" s="468"/>
      <c r="L56" s="469"/>
      <c r="M56" s="467"/>
      <c r="N56" s="468"/>
      <c r="O56" s="469"/>
      <c r="P56" s="467"/>
      <c r="Q56" s="468"/>
      <c r="R56" s="469"/>
    </row>
    <row r="57" spans="1:19" ht="24">
      <c r="A57" s="485" t="s">
        <v>195</v>
      </c>
      <c r="B57" s="486">
        <v>10040000</v>
      </c>
      <c r="C57" s="486" t="s">
        <v>16</v>
      </c>
      <c r="D57" s="486">
        <f t="shared" ref="D57:D59" si="5">SUM(G57:R57)</f>
        <v>30</v>
      </c>
      <c r="E57" s="406" t="s">
        <v>17</v>
      </c>
      <c r="F57" s="41">
        <v>2</v>
      </c>
      <c r="G57" s="467">
        <v>15</v>
      </c>
      <c r="H57" s="468">
        <v>5</v>
      </c>
      <c r="I57" s="469">
        <v>10</v>
      </c>
      <c r="J57" s="467"/>
      <c r="K57" s="468"/>
      <c r="L57" s="469"/>
      <c r="M57" s="467"/>
      <c r="N57" s="468"/>
      <c r="O57" s="469"/>
      <c r="P57" s="467"/>
      <c r="Q57" s="468"/>
      <c r="R57" s="469"/>
    </row>
    <row r="58" spans="1:19">
      <c r="A58" s="485" t="s">
        <v>116</v>
      </c>
      <c r="B58" s="486">
        <v>10040000</v>
      </c>
      <c r="C58" s="486" t="s">
        <v>16</v>
      </c>
      <c r="D58" s="486">
        <f t="shared" si="5"/>
        <v>15</v>
      </c>
      <c r="E58" s="461" t="s">
        <v>18</v>
      </c>
      <c r="F58" s="41">
        <v>1</v>
      </c>
      <c r="G58" s="467"/>
      <c r="H58" s="468">
        <v>10</v>
      </c>
      <c r="I58" s="469">
        <v>5</v>
      </c>
      <c r="J58" s="467"/>
      <c r="K58" s="468"/>
      <c r="L58" s="469"/>
      <c r="M58" s="467"/>
      <c r="N58" s="468"/>
      <c r="O58" s="469"/>
      <c r="P58" s="467"/>
      <c r="Q58" s="468"/>
      <c r="R58" s="469"/>
    </row>
    <row r="59" spans="1:19" ht="13.5" customHeight="1">
      <c r="A59" s="485" t="s">
        <v>117</v>
      </c>
      <c r="B59" s="486">
        <v>10040000</v>
      </c>
      <c r="C59" s="486" t="s">
        <v>16</v>
      </c>
      <c r="D59" s="486">
        <f t="shared" si="5"/>
        <v>30</v>
      </c>
      <c r="E59" s="406" t="s">
        <v>17</v>
      </c>
      <c r="F59" s="41">
        <v>3</v>
      </c>
      <c r="G59" s="467"/>
      <c r="H59" s="468"/>
      <c r="I59" s="469"/>
      <c r="J59" s="467">
        <v>15</v>
      </c>
      <c r="K59" s="468"/>
      <c r="L59" s="469">
        <v>15</v>
      </c>
      <c r="M59" s="467"/>
      <c r="N59" s="468"/>
      <c r="O59" s="469"/>
      <c r="P59" s="467"/>
      <c r="Q59" s="468"/>
      <c r="R59" s="469"/>
    </row>
    <row r="60" spans="1:19" ht="12.75" thickBot="1">
      <c r="A60" s="487" t="s">
        <v>118</v>
      </c>
      <c r="B60" s="482">
        <v>10040000</v>
      </c>
      <c r="C60" s="482" t="s">
        <v>16</v>
      </c>
      <c r="D60" s="486">
        <f>SUM(G60:R60)</f>
        <v>30</v>
      </c>
      <c r="E60" s="51" t="s">
        <v>17</v>
      </c>
      <c r="F60" s="446">
        <v>3</v>
      </c>
      <c r="G60" s="429"/>
      <c r="H60" s="398"/>
      <c r="I60" s="399"/>
      <c r="J60" s="429">
        <v>15</v>
      </c>
      <c r="K60" s="398">
        <v>5</v>
      </c>
      <c r="L60" s="399">
        <v>10</v>
      </c>
      <c r="M60" s="429"/>
      <c r="N60" s="398"/>
      <c r="O60" s="399"/>
      <c r="P60" s="429"/>
      <c r="Q60" s="398"/>
      <c r="R60" s="399"/>
    </row>
    <row r="61" spans="1:19">
      <c r="A61" s="37" t="s">
        <v>113</v>
      </c>
      <c r="B61" s="486">
        <v>10040000</v>
      </c>
      <c r="C61" s="38" t="s">
        <v>20</v>
      </c>
      <c r="D61" s="38">
        <f>SUM(G61:R61)</f>
        <v>30</v>
      </c>
      <c r="E61" s="138" t="s">
        <v>18</v>
      </c>
      <c r="F61" s="39">
        <v>3</v>
      </c>
      <c r="G61" s="28"/>
      <c r="H61" s="29"/>
      <c r="I61" s="30"/>
      <c r="J61" s="28"/>
      <c r="K61" s="29"/>
      <c r="L61" s="30"/>
      <c r="M61" s="28">
        <v>15</v>
      </c>
      <c r="N61" s="29">
        <v>10</v>
      </c>
      <c r="O61" s="30">
        <v>5</v>
      </c>
      <c r="P61" s="28"/>
      <c r="Q61" s="29"/>
      <c r="R61" s="30"/>
    </row>
    <row r="62" spans="1:19">
      <c r="A62" s="485" t="s">
        <v>119</v>
      </c>
      <c r="B62" s="486">
        <v>10040000</v>
      </c>
      <c r="C62" s="486" t="s">
        <v>20</v>
      </c>
      <c r="D62" s="486">
        <f>SUM(G62:R62)</f>
        <v>45</v>
      </c>
      <c r="E62" s="406" t="s">
        <v>17</v>
      </c>
      <c r="F62" s="41">
        <v>3</v>
      </c>
      <c r="G62" s="467"/>
      <c r="H62" s="468"/>
      <c r="I62" s="469"/>
      <c r="J62" s="467"/>
      <c r="K62" s="468"/>
      <c r="L62" s="469"/>
      <c r="M62" s="467">
        <v>15</v>
      </c>
      <c r="N62" s="468">
        <v>10</v>
      </c>
      <c r="O62" s="469">
        <v>20</v>
      </c>
      <c r="P62" s="467"/>
      <c r="Q62" s="468"/>
      <c r="R62" s="469"/>
    </row>
    <row r="63" spans="1:19">
      <c r="A63" s="485" t="s">
        <v>196</v>
      </c>
      <c r="B63" s="486">
        <v>10040000</v>
      </c>
      <c r="C63" s="486" t="s">
        <v>20</v>
      </c>
      <c r="D63" s="486">
        <f t="shared" ref="D63:D67" si="6">SUM(G63:R63)</f>
        <v>45</v>
      </c>
      <c r="E63" s="406" t="s">
        <v>17</v>
      </c>
      <c r="F63" s="41">
        <v>4</v>
      </c>
      <c r="G63" s="467"/>
      <c r="H63" s="468"/>
      <c r="I63" s="469"/>
      <c r="J63" s="467"/>
      <c r="K63" s="468"/>
      <c r="L63" s="469"/>
      <c r="M63" s="467">
        <v>15</v>
      </c>
      <c r="N63" s="468">
        <v>30</v>
      </c>
      <c r="O63" s="469"/>
      <c r="P63" s="467"/>
      <c r="Q63" s="468"/>
      <c r="R63" s="469"/>
    </row>
    <row r="64" spans="1:19" ht="24">
      <c r="A64" s="466" t="s">
        <v>120</v>
      </c>
      <c r="B64" s="486">
        <v>10040000</v>
      </c>
      <c r="C64" s="486" t="s">
        <v>20</v>
      </c>
      <c r="D64" s="486">
        <f t="shared" si="6"/>
        <v>15</v>
      </c>
      <c r="E64" s="461" t="s">
        <v>18</v>
      </c>
      <c r="F64" s="41">
        <v>3</v>
      </c>
      <c r="G64" s="467"/>
      <c r="H64" s="468"/>
      <c r="I64" s="469"/>
      <c r="J64" s="467"/>
      <c r="K64" s="468"/>
      <c r="L64" s="469"/>
      <c r="M64" s="467"/>
      <c r="N64" s="468">
        <v>10</v>
      </c>
      <c r="O64" s="469">
        <v>5</v>
      </c>
      <c r="P64" s="467"/>
      <c r="Q64" s="468"/>
      <c r="R64" s="469"/>
    </row>
    <row r="65" spans="1:19">
      <c r="A65" s="53" t="s">
        <v>114</v>
      </c>
      <c r="B65" s="486">
        <v>10040000</v>
      </c>
      <c r="C65" s="54" t="s">
        <v>20</v>
      </c>
      <c r="D65" s="486">
        <f t="shared" si="6"/>
        <v>30</v>
      </c>
      <c r="E65" s="51" t="s">
        <v>17</v>
      </c>
      <c r="F65" s="55">
        <v>4</v>
      </c>
      <c r="G65" s="56"/>
      <c r="H65" s="57"/>
      <c r="I65" s="58"/>
      <c r="J65" s="56"/>
      <c r="K65" s="57"/>
      <c r="L65" s="58"/>
      <c r="M65" s="56">
        <v>15</v>
      </c>
      <c r="N65" s="57">
        <v>10</v>
      </c>
      <c r="O65" s="58">
        <v>5</v>
      </c>
      <c r="P65" s="56"/>
      <c r="Q65" s="57"/>
      <c r="R65" s="58"/>
    </row>
    <row r="66" spans="1:19" ht="12.75" customHeight="1">
      <c r="A66" s="485" t="s">
        <v>121</v>
      </c>
      <c r="B66" s="486">
        <v>10040000</v>
      </c>
      <c r="C66" s="486" t="s">
        <v>20</v>
      </c>
      <c r="D66" s="486">
        <f t="shared" si="6"/>
        <v>30</v>
      </c>
      <c r="E66" s="461" t="s">
        <v>18</v>
      </c>
      <c r="F66" s="41">
        <v>5</v>
      </c>
      <c r="G66" s="467"/>
      <c r="H66" s="468"/>
      <c r="I66" s="469"/>
      <c r="J66" s="467"/>
      <c r="K66" s="468"/>
      <c r="L66" s="469"/>
      <c r="M66" s="467">
        <v>15</v>
      </c>
      <c r="N66" s="468">
        <v>5</v>
      </c>
      <c r="O66" s="469">
        <v>10</v>
      </c>
      <c r="P66" s="467"/>
      <c r="Q66" s="468"/>
      <c r="R66" s="469"/>
    </row>
    <row r="67" spans="1:19">
      <c r="A67" s="466" t="s">
        <v>115</v>
      </c>
      <c r="B67" s="486">
        <v>10040000</v>
      </c>
      <c r="C67" s="486" t="s">
        <v>20</v>
      </c>
      <c r="D67" s="486">
        <f t="shared" si="6"/>
        <v>15</v>
      </c>
      <c r="E67" s="461" t="s">
        <v>18</v>
      </c>
      <c r="F67" s="41">
        <v>2</v>
      </c>
      <c r="G67" s="467"/>
      <c r="H67" s="468"/>
      <c r="I67" s="469"/>
      <c r="J67" s="467"/>
      <c r="K67" s="468"/>
      <c r="L67" s="469"/>
      <c r="M67" s="467"/>
      <c r="N67" s="468"/>
      <c r="O67" s="469"/>
      <c r="P67" s="467">
        <v>15</v>
      </c>
      <c r="Q67" s="468"/>
      <c r="R67" s="469"/>
    </row>
    <row r="68" spans="1:19" ht="12.75" thickBot="1">
      <c r="A68" s="466" t="s">
        <v>122</v>
      </c>
      <c r="B68" s="486">
        <v>10040000</v>
      </c>
      <c r="C68" s="486" t="s">
        <v>20</v>
      </c>
      <c r="D68" s="486">
        <f>SUM(G68:R68)</f>
        <v>30</v>
      </c>
      <c r="E68" s="461" t="s">
        <v>18</v>
      </c>
      <c r="F68" s="41">
        <v>5</v>
      </c>
      <c r="G68" s="467"/>
      <c r="H68" s="468"/>
      <c r="I68" s="469"/>
      <c r="J68" s="467"/>
      <c r="K68" s="468"/>
      <c r="L68" s="469"/>
      <c r="M68" s="467"/>
      <c r="N68" s="468"/>
      <c r="O68" s="469"/>
      <c r="P68" s="467">
        <v>15</v>
      </c>
      <c r="Q68" s="468">
        <v>10</v>
      </c>
      <c r="R68" s="469">
        <v>5</v>
      </c>
    </row>
    <row r="69" spans="1:19" ht="36.75" thickBot="1">
      <c r="A69" s="173" t="s">
        <v>263</v>
      </c>
      <c r="B69" s="488">
        <v>10040000</v>
      </c>
      <c r="C69" s="45" t="s">
        <v>16</v>
      </c>
      <c r="D69" s="45">
        <v>40</v>
      </c>
      <c r="E69" s="45" t="s">
        <v>19</v>
      </c>
      <c r="F69" s="46">
        <v>2</v>
      </c>
      <c r="G69" s="47"/>
      <c r="H69" s="48"/>
      <c r="I69" s="49"/>
      <c r="J69" s="597"/>
      <c r="K69" s="598"/>
      <c r="L69" s="599"/>
      <c r="M69" s="47"/>
      <c r="N69" s="48"/>
      <c r="O69" s="49"/>
      <c r="P69" s="47"/>
      <c r="Q69" s="48"/>
      <c r="R69" s="49"/>
    </row>
    <row r="70" spans="1:19" ht="36.75" customHeight="1" thickBot="1">
      <c r="A70" s="174" t="s">
        <v>264</v>
      </c>
      <c r="B70" s="489">
        <v>10040000</v>
      </c>
      <c r="C70" s="445" t="s">
        <v>20</v>
      </c>
      <c r="D70" s="445">
        <v>60</v>
      </c>
      <c r="E70" s="432" t="s">
        <v>19</v>
      </c>
      <c r="F70" s="52">
        <v>3</v>
      </c>
      <c r="G70" s="409"/>
      <c r="H70" s="490"/>
      <c r="I70" s="491"/>
      <c r="J70" s="409"/>
      <c r="K70" s="490"/>
      <c r="L70" s="491"/>
      <c r="M70" s="409"/>
      <c r="N70" s="490"/>
      <c r="O70" s="491"/>
      <c r="P70" s="600"/>
      <c r="Q70" s="668"/>
      <c r="R70" s="602"/>
    </row>
    <row r="71" spans="1:19" ht="12.75" thickBot="1">
      <c r="A71" s="863" t="s">
        <v>179</v>
      </c>
      <c r="B71" s="864"/>
      <c r="C71" s="864"/>
      <c r="D71" s="865">
        <f>SUM(D55:D68)</f>
        <v>390</v>
      </c>
      <c r="E71" s="867"/>
      <c r="F71" s="869">
        <f t="shared" ref="F71:R71" si="7">SUM(F55:F70)</f>
        <v>46</v>
      </c>
      <c r="G71" s="100">
        <f t="shared" si="7"/>
        <v>45</v>
      </c>
      <c r="H71" s="101">
        <f t="shared" si="7"/>
        <v>20</v>
      </c>
      <c r="I71" s="102">
        <f t="shared" si="7"/>
        <v>25</v>
      </c>
      <c r="J71" s="100">
        <f t="shared" si="7"/>
        <v>30</v>
      </c>
      <c r="K71" s="101">
        <f t="shared" si="7"/>
        <v>5</v>
      </c>
      <c r="L71" s="102">
        <f t="shared" si="7"/>
        <v>25</v>
      </c>
      <c r="M71" s="100">
        <f t="shared" si="7"/>
        <v>75</v>
      </c>
      <c r="N71" s="101">
        <f t="shared" si="7"/>
        <v>75</v>
      </c>
      <c r="O71" s="102">
        <f t="shared" si="7"/>
        <v>45</v>
      </c>
      <c r="P71" s="100">
        <f t="shared" si="7"/>
        <v>30</v>
      </c>
      <c r="Q71" s="101">
        <f t="shared" si="7"/>
        <v>10</v>
      </c>
      <c r="R71" s="102">
        <f t="shared" si="7"/>
        <v>5</v>
      </c>
    </row>
    <row r="72" spans="1:19" ht="12" customHeight="1" thickBot="1">
      <c r="A72" s="871" t="s">
        <v>22</v>
      </c>
      <c r="B72" s="872"/>
      <c r="C72" s="872"/>
      <c r="D72" s="866"/>
      <c r="E72" s="868"/>
      <c r="F72" s="801"/>
      <c r="G72" s="801">
        <f>SUM(G71:L71)</f>
        <v>150</v>
      </c>
      <c r="H72" s="802"/>
      <c r="I72" s="802"/>
      <c r="J72" s="802"/>
      <c r="K72" s="802"/>
      <c r="L72" s="803"/>
      <c r="M72" s="801">
        <f>SUM(M71:R71)</f>
        <v>240</v>
      </c>
      <c r="N72" s="802"/>
      <c r="O72" s="802"/>
      <c r="P72" s="802"/>
      <c r="Q72" s="802"/>
      <c r="R72" s="803"/>
    </row>
    <row r="73" spans="1:19" ht="12.75" thickBot="1">
      <c r="A73" s="860" t="s">
        <v>27</v>
      </c>
      <c r="B73" s="861"/>
      <c r="C73" s="861"/>
      <c r="D73" s="861"/>
      <c r="E73" s="861"/>
      <c r="F73" s="861"/>
      <c r="G73" s="861"/>
      <c r="H73" s="861"/>
      <c r="I73" s="861"/>
      <c r="J73" s="861"/>
      <c r="K73" s="861"/>
      <c r="L73" s="861"/>
      <c r="M73" s="861"/>
      <c r="N73" s="861"/>
      <c r="O73" s="861"/>
      <c r="P73" s="861"/>
      <c r="Q73" s="861"/>
      <c r="R73" s="862"/>
    </row>
    <row r="74" spans="1:19" s="564" customFormat="1" ht="12.75" thickBot="1">
      <c r="A74" s="814" t="s">
        <v>2</v>
      </c>
      <c r="B74" s="817" t="s">
        <v>3</v>
      </c>
      <c r="C74" s="817" t="s">
        <v>4</v>
      </c>
      <c r="D74" s="817" t="s">
        <v>5</v>
      </c>
      <c r="E74" s="817" t="s">
        <v>6</v>
      </c>
      <c r="F74" s="795" t="s">
        <v>7</v>
      </c>
      <c r="G74" s="798" t="s">
        <v>8</v>
      </c>
      <c r="H74" s="799"/>
      <c r="I74" s="799"/>
      <c r="J74" s="799"/>
      <c r="K74" s="799"/>
      <c r="L74" s="800"/>
      <c r="M74" s="798" t="s">
        <v>9</v>
      </c>
      <c r="N74" s="799"/>
      <c r="O74" s="799"/>
      <c r="P74" s="799"/>
      <c r="Q74" s="799"/>
      <c r="R74" s="810"/>
      <c r="S74" s="288"/>
    </row>
    <row r="75" spans="1:19" s="564" customFormat="1">
      <c r="A75" s="815"/>
      <c r="B75" s="818"/>
      <c r="C75" s="818"/>
      <c r="D75" s="818"/>
      <c r="E75" s="818"/>
      <c r="F75" s="796"/>
      <c r="G75" s="846" t="s">
        <v>10</v>
      </c>
      <c r="H75" s="847"/>
      <c r="I75" s="848"/>
      <c r="J75" s="846" t="s">
        <v>11</v>
      </c>
      <c r="K75" s="847"/>
      <c r="L75" s="848"/>
      <c r="M75" s="846" t="s">
        <v>10</v>
      </c>
      <c r="N75" s="847"/>
      <c r="O75" s="848"/>
      <c r="P75" s="846" t="s">
        <v>11</v>
      </c>
      <c r="Q75" s="847"/>
      <c r="R75" s="848"/>
      <c r="S75" s="288"/>
    </row>
    <row r="76" spans="1:19" s="564" customFormat="1" ht="23.25" customHeight="1" thickBot="1">
      <c r="A76" s="816"/>
      <c r="B76" s="819"/>
      <c r="C76" s="819"/>
      <c r="D76" s="819"/>
      <c r="E76" s="819"/>
      <c r="F76" s="797"/>
      <c r="G76" s="392" t="s">
        <v>12</v>
      </c>
      <c r="H76" s="393" t="s">
        <v>13</v>
      </c>
      <c r="I76" s="394" t="s">
        <v>14</v>
      </c>
      <c r="J76" s="392" t="s">
        <v>12</v>
      </c>
      <c r="K76" s="393" t="s">
        <v>13</v>
      </c>
      <c r="L76" s="394" t="s">
        <v>14</v>
      </c>
      <c r="M76" s="392" t="s">
        <v>12</v>
      </c>
      <c r="N76" s="393" t="s">
        <v>13</v>
      </c>
      <c r="O76" s="394" t="s">
        <v>14</v>
      </c>
      <c r="P76" s="474" t="s">
        <v>12</v>
      </c>
      <c r="Q76" s="475" t="s">
        <v>13</v>
      </c>
      <c r="R76" s="476" t="s">
        <v>14</v>
      </c>
      <c r="S76" s="288"/>
    </row>
    <row r="77" spans="1:19" ht="12.75" thickBot="1">
      <c r="A77" s="873" t="s">
        <v>32</v>
      </c>
      <c r="B77" s="874"/>
      <c r="C77" s="874"/>
      <c r="D77" s="874"/>
      <c r="E77" s="874"/>
      <c r="F77" s="874"/>
      <c r="G77" s="874"/>
      <c r="H77" s="874"/>
      <c r="I77" s="874"/>
      <c r="J77" s="874"/>
      <c r="K77" s="874"/>
      <c r="L77" s="874"/>
      <c r="M77" s="874"/>
      <c r="N77" s="874"/>
      <c r="O77" s="874"/>
      <c r="P77" s="874"/>
      <c r="Q77" s="874"/>
      <c r="R77" s="875"/>
    </row>
    <row r="78" spans="1:19" ht="24">
      <c r="A78" s="405" t="s">
        <v>28</v>
      </c>
      <c r="B78" s="400">
        <v>10020000</v>
      </c>
      <c r="C78" s="400" t="s">
        <v>16</v>
      </c>
      <c r="D78" s="390">
        <f>SUM(G78:R78)</f>
        <v>15</v>
      </c>
      <c r="E78" s="406" t="s">
        <v>17</v>
      </c>
      <c r="F78" s="388">
        <v>2</v>
      </c>
      <c r="G78" s="8">
        <v>15</v>
      </c>
      <c r="H78" s="9"/>
      <c r="I78" s="10"/>
      <c r="J78" s="8"/>
      <c r="K78" s="9"/>
      <c r="L78" s="10"/>
      <c r="M78" s="22"/>
      <c r="N78" s="9"/>
      <c r="O78" s="10"/>
      <c r="P78" s="8"/>
      <c r="Q78" s="9"/>
      <c r="R78" s="10"/>
    </row>
    <row r="79" spans="1:19" ht="24.75" thickBot="1">
      <c r="A79" s="59" t="s">
        <v>147</v>
      </c>
      <c r="B79" s="447">
        <v>10020000</v>
      </c>
      <c r="C79" s="447" t="s">
        <v>16</v>
      </c>
      <c r="D79" s="60">
        <f>SUM(G79:R79)</f>
        <v>15</v>
      </c>
      <c r="E79" s="51" t="s">
        <v>17</v>
      </c>
      <c r="F79" s="55">
        <v>2</v>
      </c>
      <c r="G79" s="392">
        <v>15</v>
      </c>
      <c r="H79" s="398"/>
      <c r="I79" s="399"/>
      <c r="J79" s="61"/>
      <c r="K79" s="62"/>
      <c r="L79" s="63"/>
      <c r="M79" s="64"/>
      <c r="N79" s="62"/>
      <c r="O79" s="63"/>
      <c r="P79" s="61"/>
      <c r="Q79" s="62"/>
      <c r="R79" s="63"/>
    </row>
    <row r="80" spans="1:19" ht="12.75" thickBot="1">
      <c r="A80" s="873" t="s">
        <v>29</v>
      </c>
      <c r="B80" s="874"/>
      <c r="C80" s="874"/>
      <c r="D80" s="874"/>
      <c r="E80" s="874"/>
      <c r="F80" s="874"/>
      <c r="G80" s="874"/>
      <c r="H80" s="874"/>
      <c r="I80" s="874"/>
      <c r="J80" s="874"/>
      <c r="K80" s="874"/>
      <c r="L80" s="874"/>
      <c r="M80" s="874"/>
      <c r="N80" s="874"/>
      <c r="O80" s="874"/>
      <c r="P80" s="874"/>
      <c r="Q80" s="874"/>
      <c r="R80" s="875"/>
    </row>
    <row r="81" spans="1:18" ht="12.75" thickBot="1">
      <c r="A81" s="65" t="s">
        <v>99</v>
      </c>
      <c r="B81" s="448">
        <v>10020000</v>
      </c>
      <c r="C81" s="448" t="s">
        <v>20</v>
      </c>
      <c r="D81" s="60">
        <f>SUM(G81:R81)</f>
        <v>30</v>
      </c>
      <c r="E81" s="51" t="s">
        <v>17</v>
      </c>
      <c r="F81" s="52">
        <v>6</v>
      </c>
      <c r="G81" s="450"/>
      <c r="H81" s="452"/>
      <c r="I81" s="66"/>
      <c r="J81" s="67"/>
      <c r="K81" s="68"/>
      <c r="L81" s="459"/>
      <c r="M81" s="18">
        <v>15</v>
      </c>
      <c r="N81" s="452">
        <v>15</v>
      </c>
      <c r="O81" s="69"/>
      <c r="P81" s="67"/>
      <c r="Q81" s="452"/>
      <c r="R81" s="459"/>
    </row>
    <row r="82" spans="1:18" ht="12.75" thickBot="1">
      <c r="A82" s="873" t="s">
        <v>70</v>
      </c>
      <c r="B82" s="874"/>
      <c r="C82" s="874"/>
      <c r="D82" s="874"/>
      <c r="E82" s="874"/>
      <c r="F82" s="874"/>
      <c r="G82" s="874"/>
      <c r="H82" s="874"/>
      <c r="I82" s="874"/>
      <c r="J82" s="874"/>
      <c r="K82" s="874"/>
      <c r="L82" s="874"/>
      <c r="M82" s="874"/>
      <c r="N82" s="874"/>
      <c r="O82" s="874"/>
      <c r="P82" s="874"/>
      <c r="Q82" s="874"/>
      <c r="R82" s="875"/>
    </row>
    <row r="83" spans="1:18">
      <c r="A83" s="109" t="s">
        <v>100</v>
      </c>
      <c r="B83" s="138">
        <v>10020000</v>
      </c>
      <c r="C83" s="138" t="s">
        <v>16</v>
      </c>
      <c r="D83" s="72">
        <f t="shared" ref="D83:D90" si="8">SUM(G83:R83)</f>
        <v>15</v>
      </c>
      <c r="E83" s="138" t="s">
        <v>18</v>
      </c>
      <c r="F83" s="39">
        <v>1</v>
      </c>
      <c r="G83" s="8"/>
      <c r="H83" s="9">
        <v>15</v>
      </c>
      <c r="I83" s="10"/>
      <c r="J83" s="8"/>
      <c r="K83" s="9"/>
      <c r="L83" s="10"/>
      <c r="M83" s="22"/>
      <c r="N83" s="9"/>
      <c r="O83" s="10"/>
      <c r="P83" s="8"/>
      <c r="Q83" s="9"/>
      <c r="R83" s="10"/>
    </row>
    <row r="84" spans="1:18" ht="24">
      <c r="A84" s="492" t="s">
        <v>210</v>
      </c>
      <c r="B84" s="400">
        <v>10020000</v>
      </c>
      <c r="C84" s="400" t="s">
        <v>16</v>
      </c>
      <c r="D84" s="390">
        <f t="shared" si="8"/>
        <v>15</v>
      </c>
      <c r="E84" s="400" t="s">
        <v>18</v>
      </c>
      <c r="F84" s="388">
        <v>2</v>
      </c>
      <c r="G84" s="410"/>
      <c r="H84" s="407"/>
      <c r="I84" s="408"/>
      <c r="J84" s="410"/>
      <c r="K84" s="407">
        <v>15</v>
      </c>
      <c r="L84" s="408"/>
      <c r="M84" s="409"/>
      <c r="N84" s="407"/>
      <c r="O84" s="408"/>
      <c r="P84" s="410"/>
      <c r="Q84" s="407"/>
      <c r="R84" s="408"/>
    </row>
    <row r="85" spans="1:18" ht="37.5" customHeight="1" thickBot="1">
      <c r="A85" s="493" t="s">
        <v>209</v>
      </c>
      <c r="B85" s="483">
        <v>10020000</v>
      </c>
      <c r="C85" s="483" t="s">
        <v>16</v>
      </c>
      <c r="D85" s="494">
        <f t="shared" si="8"/>
        <v>45</v>
      </c>
      <c r="E85" s="482" t="s">
        <v>19</v>
      </c>
      <c r="F85" s="446">
        <v>4</v>
      </c>
      <c r="G85" s="392"/>
      <c r="H85" s="393"/>
      <c r="I85" s="394"/>
      <c r="J85" s="392">
        <v>15</v>
      </c>
      <c r="K85" s="393">
        <v>30</v>
      </c>
      <c r="L85" s="394"/>
      <c r="M85" s="429"/>
      <c r="N85" s="398"/>
      <c r="O85" s="399"/>
      <c r="P85" s="392"/>
      <c r="Q85" s="393"/>
      <c r="R85" s="394"/>
    </row>
    <row r="86" spans="1:18" ht="39" customHeight="1">
      <c r="A86" s="71" t="s">
        <v>30</v>
      </c>
      <c r="B86" s="138">
        <v>10020000</v>
      </c>
      <c r="C86" s="138" t="s">
        <v>20</v>
      </c>
      <c r="D86" s="72">
        <f t="shared" si="8"/>
        <v>30</v>
      </c>
      <c r="E86" s="138" t="s">
        <v>17</v>
      </c>
      <c r="F86" s="39">
        <v>8</v>
      </c>
      <c r="G86" s="8"/>
      <c r="H86" s="9"/>
      <c r="I86" s="10"/>
      <c r="J86" s="8"/>
      <c r="K86" s="9"/>
      <c r="L86" s="10"/>
      <c r="M86" s="22">
        <v>15</v>
      </c>
      <c r="N86" s="23">
        <v>15</v>
      </c>
      <c r="O86" s="24"/>
      <c r="P86" s="73"/>
      <c r="Q86" s="74"/>
      <c r="R86" s="75"/>
    </row>
    <row r="87" spans="1:18" ht="50.25" customHeight="1">
      <c r="A87" s="472" t="s">
        <v>211</v>
      </c>
      <c r="B87" s="461">
        <v>10020000</v>
      </c>
      <c r="C87" s="461" t="s">
        <v>20</v>
      </c>
      <c r="D87" s="390">
        <f t="shared" si="8"/>
        <v>45</v>
      </c>
      <c r="E87" s="406" t="s">
        <v>17</v>
      </c>
      <c r="F87" s="41">
        <v>8</v>
      </c>
      <c r="G87" s="463"/>
      <c r="H87" s="464"/>
      <c r="I87" s="465"/>
      <c r="J87" s="463"/>
      <c r="K87" s="464"/>
      <c r="L87" s="465"/>
      <c r="M87" s="463">
        <v>15</v>
      </c>
      <c r="N87" s="464">
        <v>30</v>
      </c>
      <c r="O87" s="465"/>
      <c r="P87" s="495"/>
      <c r="Q87" s="464"/>
      <c r="R87" s="465"/>
    </row>
    <row r="88" spans="1:18" ht="13.5" customHeight="1">
      <c r="A88" s="472" t="s">
        <v>102</v>
      </c>
      <c r="B88" s="461">
        <v>10020000</v>
      </c>
      <c r="C88" s="461" t="s">
        <v>20</v>
      </c>
      <c r="D88" s="390">
        <f t="shared" si="8"/>
        <v>15</v>
      </c>
      <c r="E88" s="461" t="s">
        <v>18</v>
      </c>
      <c r="F88" s="41">
        <v>2</v>
      </c>
      <c r="G88" s="463"/>
      <c r="H88" s="464"/>
      <c r="I88" s="465"/>
      <c r="J88" s="463"/>
      <c r="K88" s="464"/>
      <c r="L88" s="465"/>
      <c r="M88" s="463"/>
      <c r="N88" s="496"/>
      <c r="O88" s="497"/>
      <c r="P88" s="495"/>
      <c r="Q88" s="464">
        <v>15</v>
      </c>
      <c r="R88" s="465"/>
    </row>
    <row r="89" spans="1:18" ht="24">
      <c r="A89" s="139" t="s">
        <v>101</v>
      </c>
      <c r="B89" s="448">
        <v>10020000</v>
      </c>
      <c r="C89" s="448" t="s">
        <v>20</v>
      </c>
      <c r="D89" s="60">
        <f t="shared" si="8"/>
        <v>15</v>
      </c>
      <c r="E89" s="448" t="s">
        <v>18</v>
      </c>
      <c r="F89" s="52">
        <v>3</v>
      </c>
      <c r="G89" s="450"/>
      <c r="H89" s="452"/>
      <c r="I89" s="459"/>
      <c r="J89" s="450"/>
      <c r="K89" s="452"/>
      <c r="L89" s="459"/>
      <c r="M89" s="224"/>
      <c r="N89" s="452"/>
      <c r="O89" s="459"/>
      <c r="P89" s="224"/>
      <c r="Q89" s="452">
        <v>15</v>
      </c>
      <c r="R89" s="459"/>
    </row>
    <row r="90" spans="1:18" ht="12.75" thickBot="1">
      <c r="A90" s="493" t="s">
        <v>31</v>
      </c>
      <c r="B90" s="483">
        <v>10020000</v>
      </c>
      <c r="C90" s="483" t="s">
        <v>20</v>
      </c>
      <c r="D90" s="494">
        <f t="shared" si="8"/>
        <v>15</v>
      </c>
      <c r="E90" s="483" t="s">
        <v>18</v>
      </c>
      <c r="F90" s="446">
        <v>3</v>
      </c>
      <c r="G90" s="392"/>
      <c r="H90" s="393"/>
      <c r="I90" s="394"/>
      <c r="J90" s="392"/>
      <c r="K90" s="393"/>
      <c r="L90" s="394"/>
      <c r="M90" s="392"/>
      <c r="N90" s="393"/>
      <c r="O90" s="399"/>
      <c r="P90" s="429"/>
      <c r="Q90" s="393">
        <v>15</v>
      </c>
      <c r="R90" s="394"/>
    </row>
    <row r="91" spans="1:18" ht="36.75" thickBot="1">
      <c r="A91" s="78" t="s">
        <v>268</v>
      </c>
      <c r="B91" s="460">
        <v>10020000</v>
      </c>
      <c r="C91" s="79" t="s">
        <v>16</v>
      </c>
      <c r="D91" s="77">
        <v>40</v>
      </c>
      <c r="E91" s="79" t="s">
        <v>19</v>
      </c>
      <c r="F91" s="46">
        <v>2</v>
      </c>
      <c r="G91" s="80"/>
      <c r="H91" s="81"/>
      <c r="I91" s="82"/>
      <c r="J91" s="597"/>
      <c r="K91" s="598"/>
      <c r="L91" s="599"/>
      <c r="M91" s="455"/>
      <c r="N91" s="48"/>
      <c r="O91" s="49"/>
      <c r="P91" s="455"/>
      <c r="Q91" s="48"/>
      <c r="R91" s="49"/>
    </row>
    <row r="92" spans="1:18" ht="37.5" customHeight="1">
      <c r="A92" s="17" t="s">
        <v>269</v>
      </c>
      <c r="B92" s="400">
        <v>10020000</v>
      </c>
      <c r="C92" s="411" t="s">
        <v>20</v>
      </c>
      <c r="D92" s="432">
        <v>20</v>
      </c>
      <c r="E92" s="411" t="s">
        <v>19</v>
      </c>
      <c r="F92" s="388">
        <v>1</v>
      </c>
      <c r="G92" s="401"/>
      <c r="H92" s="498"/>
      <c r="I92" s="402"/>
      <c r="J92" s="401"/>
      <c r="K92" s="498"/>
      <c r="L92" s="402"/>
      <c r="M92" s="404"/>
      <c r="N92" s="499"/>
      <c r="O92" s="500"/>
      <c r="P92" s="600"/>
      <c r="Q92" s="601"/>
      <c r="R92" s="602"/>
    </row>
    <row r="93" spans="1:18" ht="36" customHeight="1" thickBot="1">
      <c r="A93" s="462" t="s">
        <v>270</v>
      </c>
      <c r="B93" s="461">
        <v>10020000</v>
      </c>
      <c r="C93" s="395" t="s">
        <v>20</v>
      </c>
      <c r="D93" s="501">
        <v>40</v>
      </c>
      <c r="E93" s="395" t="s">
        <v>19</v>
      </c>
      <c r="F93" s="471">
        <v>2</v>
      </c>
      <c r="G93" s="502"/>
      <c r="H93" s="503"/>
      <c r="I93" s="504"/>
      <c r="J93" s="502"/>
      <c r="K93" s="503"/>
      <c r="L93" s="504"/>
      <c r="M93" s="505"/>
      <c r="N93" s="506"/>
      <c r="O93" s="507"/>
      <c r="P93" s="605"/>
      <c r="Q93" s="606"/>
      <c r="R93" s="607"/>
    </row>
    <row r="94" spans="1:18" ht="12.75" thickBot="1">
      <c r="A94" s="823" t="s">
        <v>179</v>
      </c>
      <c r="B94" s="824"/>
      <c r="C94" s="824"/>
      <c r="D94" s="804">
        <f>SUM(D78:D90)</f>
        <v>255</v>
      </c>
      <c r="E94" s="843"/>
      <c r="F94" s="845">
        <f t="shared" ref="F94:R94" si="9">SUM(F78:F93)</f>
        <v>46</v>
      </c>
      <c r="G94" s="19">
        <f t="shared" si="9"/>
        <v>30</v>
      </c>
      <c r="H94" s="20">
        <f t="shared" si="9"/>
        <v>15</v>
      </c>
      <c r="I94" s="21">
        <f t="shared" si="9"/>
        <v>0</v>
      </c>
      <c r="J94" s="19">
        <f t="shared" si="9"/>
        <v>15</v>
      </c>
      <c r="K94" s="20">
        <f t="shared" si="9"/>
        <v>45</v>
      </c>
      <c r="L94" s="21">
        <f t="shared" si="9"/>
        <v>0</v>
      </c>
      <c r="M94" s="19">
        <f t="shared" si="9"/>
        <v>45</v>
      </c>
      <c r="N94" s="20">
        <f t="shared" si="9"/>
        <v>60</v>
      </c>
      <c r="O94" s="21">
        <f t="shared" si="9"/>
        <v>0</v>
      </c>
      <c r="P94" s="19">
        <f t="shared" si="9"/>
        <v>0</v>
      </c>
      <c r="Q94" s="20">
        <f t="shared" si="9"/>
        <v>45</v>
      </c>
      <c r="R94" s="21">
        <f t="shared" si="9"/>
        <v>0</v>
      </c>
    </row>
    <row r="95" spans="1:18" ht="12.75" thickBot="1">
      <c r="A95" s="808" t="s">
        <v>22</v>
      </c>
      <c r="B95" s="809"/>
      <c r="C95" s="809"/>
      <c r="D95" s="805"/>
      <c r="E95" s="844"/>
      <c r="F95" s="788"/>
      <c r="G95" s="788">
        <f>SUM(G94:L94)</f>
        <v>105</v>
      </c>
      <c r="H95" s="789"/>
      <c r="I95" s="789"/>
      <c r="J95" s="789"/>
      <c r="K95" s="789"/>
      <c r="L95" s="790"/>
      <c r="M95" s="788">
        <f>SUM(M94:R94)</f>
        <v>150</v>
      </c>
      <c r="N95" s="789"/>
      <c r="O95" s="789"/>
      <c r="P95" s="789"/>
      <c r="Q95" s="789"/>
      <c r="R95" s="790"/>
    </row>
    <row r="96" spans="1:18" ht="14.25" customHeight="1" thickBot="1">
      <c r="A96" s="839" t="s">
        <v>81</v>
      </c>
      <c r="B96" s="840"/>
      <c r="C96" s="840"/>
      <c r="D96" s="840"/>
      <c r="E96" s="840"/>
      <c r="F96" s="840"/>
      <c r="G96" s="840"/>
      <c r="H96" s="840"/>
      <c r="I96" s="840"/>
      <c r="J96" s="840"/>
      <c r="K96" s="840"/>
      <c r="L96" s="840"/>
      <c r="M96" s="840"/>
      <c r="N96" s="840"/>
      <c r="O96" s="840"/>
      <c r="P96" s="840"/>
      <c r="Q96" s="840"/>
      <c r="R96" s="870"/>
    </row>
    <row r="97" spans="1:19" s="564" customFormat="1" ht="12.75" thickBot="1">
      <c r="A97" s="814" t="s">
        <v>2</v>
      </c>
      <c r="B97" s="817" t="s">
        <v>3</v>
      </c>
      <c r="C97" s="817" t="s">
        <v>4</v>
      </c>
      <c r="D97" s="817" t="s">
        <v>5</v>
      </c>
      <c r="E97" s="817" t="s">
        <v>6</v>
      </c>
      <c r="F97" s="795" t="s">
        <v>7</v>
      </c>
      <c r="G97" s="798" t="s">
        <v>8</v>
      </c>
      <c r="H97" s="799"/>
      <c r="I97" s="799"/>
      <c r="J97" s="799"/>
      <c r="K97" s="799"/>
      <c r="L97" s="800"/>
      <c r="M97" s="798" t="s">
        <v>9</v>
      </c>
      <c r="N97" s="799"/>
      <c r="O97" s="799"/>
      <c r="P97" s="799"/>
      <c r="Q97" s="799"/>
      <c r="R97" s="810"/>
      <c r="S97" s="288"/>
    </row>
    <row r="98" spans="1:19" s="564" customFormat="1">
      <c r="A98" s="815"/>
      <c r="B98" s="818"/>
      <c r="C98" s="818"/>
      <c r="D98" s="818"/>
      <c r="E98" s="818"/>
      <c r="F98" s="796"/>
      <c r="G98" s="846" t="s">
        <v>10</v>
      </c>
      <c r="H98" s="847"/>
      <c r="I98" s="848"/>
      <c r="J98" s="846" t="s">
        <v>11</v>
      </c>
      <c r="K98" s="847"/>
      <c r="L98" s="848"/>
      <c r="M98" s="846" t="s">
        <v>10</v>
      </c>
      <c r="N98" s="847"/>
      <c r="O98" s="848"/>
      <c r="P98" s="846" t="s">
        <v>11</v>
      </c>
      <c r="Q98" s="847"/>
      <c r="R98" s="848"/>
      <c r="S98" s="288"/>
    </row>
    <row r="99" spans="1:19" s="564" customFormat="1" ht="23.25" customHeight="1" thickBot="1">
      <c r="A99" s="816"/>
      <c r="B99" s="819"/>
      <c r="C99" s="819"/>
      <c r="D99" s="819"/>
      <c r="E99" s="819"/>
      <c r="F99" s="797"/>
      <c r="G99" s="392" t="s">
        <v>12</v>
      </c>
      <c r="H99" s="393" t="s">
        <v>13</v>
      </c>
      <c r="I99" s="394" t="s">
        <v>14</v>
      </c>
      <c r="J99" s="392" t="s">
        <v>12</v>
      </c>
      <c r="K99" s="393" t="s">
        <v>13</v>
      </c>
      <c r="L99" s="394" t="s">
        <v>14</v>
      </c>
      <c r="M99" s="392" t="s">
        <v>12</v>
      </c>
      <c r="N99" s="393" t="s">
        <v>13</v>
      </c>
      <c r="O99" s="394" t="s">
        <v>14</v>
      </c>
      <c r="P99" s="474" t="s">
        <v>12</v>
      </c>
      <c r="Q99" s="475" t="s">
        <v>13</v>
      </c>
      <c r="R99" s="476" t="s">
        <v>14</v>
      </c>
      <c r="S99" s="288"/>
    </row>
    <row r="100" spans="1:19">
      <c r="A100" s="603" t="s">
        <v>95</v>
      </c>
      <c r="B100" s="400">
        <v>10020000</v>
      </c>
      <c r="C100" s="179" t="s">
        <v>16</v>
      </c>
      <c r="D100" s="179">
        <f t="shared" ref="D100:D107" si="10">SUM(G100:R100)</f>
        <v>20</v>
      </c>
      <c r="E100" s="179" t="s">
        <v>17</v>
      </c>
      <c r="F100" s="180">
        <v>2</v>
      </c>
      <c r="G100" s="28">
        <v>5</v>
      </c>
      <c r="H100" s="29">
        <v>15</v>
      </c>
      <c r="I100" s="30"/>
      <c r="J100" s="28"/>
      <c r="K100" s="29"/>
      <c r="L100" s="30"/>
      <c r="M100" s="28"/>
      <c r="N100" s="29"/>
      <c r="O100" s="30"/>
      <c r="P100" s="28"/>
      <c r="Q100" s="29"/>
      <c r="R100" s="30"/>
    </row>
    <row r="101" spans="1:19" ht="24">
      <c r="A101" s="604" t="s">
        <v>96</v>
      </c>
      <c r="B101" s="400">
        <v>10020000</v>
      </c>
      <c r="C101" s="508" t="s">
        <v>16</v>
      </c>
      <c r="D101" s="508">
        <f t="shared" si="10"/>
        <v>20</v>
      </c>
      <c r="E101" s="508" t="s">
        <v>17</v>
      </c>
      <c r="F101" s="181">
        <v>2</v>
      </c>
      <c r="G101" s="467">
        <v>5</v>
      </c>
      <c r="H101" s="468">
        <v>15</v>
      </c>
      <c r="I101" s="469"/>
      <c r="J101" s="467"/>
      <c r="K101" s="468"/>
      <c r="L101" s="469"/>
      <c r="M101" s="467"/>
      <c r="N101" s="468"/>
      <c r="O101" s="469"/>
      <c r="P101" s="467"/>
      <c r="Q101" s="468"/>
      <c r="R101" s="469"/>
    </row>
    <row r="102" spans="1:19">
      <c r="A102" s="509" t="s">
        <v>150</v>
      </c>
      <c r="B102" s="400">
        <v>10020000</v>
      </c>
      <c r="C102" s="432" t="s">
        <v>16</v>
      </c>
      <c r="D102" s="432">
        <f t="shared" si="10"/>
        <v>20</v>
      </c>
      <c r="E102" s="432" t="s">
        <v>17</v>
      </c>
      <c r="F102" s="41">
        <v>2</v>
      </c>
      <c r="G102" s="467">
        <v>5</v>
      </c>
      <c r="H102" s="468">
        <v>15</v>
      </c>
      <c r="I102" s="469"/>
      <c r="J102" s="467"/>
      <c r="K102" s="468"/>
      <c r="L102" s="469"/>
      <c r="M102" s="467"/>
      <c r="N102" s="468"/>
      <c r="O102" s="469"/>
      <c r="P102" s="467"/>
      <c r="Q102" s="468"/>
      <c r="R102" s="469"/>
    </row>
    <row r="103" spans="1:19" ht="24">
      <c r="A103" s="509" t="s">
        <v>203</v>
      </c>
      <c r="B103" s="432">
        <v>10020000</v>
      </c>
      <c r="C103" s="432" t="s">
        <v>16</v>
      </c>
      <c r="D103" s="432">
        <f t="shared" si="10"/>
        <v>25</v>
      </c>
      <c r="E103" s="432" t="s">
        <v>17</v>
      </c>
      <c r="F103" s="41">
        <v>3</v>
      </c>
      <c r="G103" s="467"/>
      <c r="H103" s="468"/>
      <c r="I103" s="469"/>
      <c r="J103" s="467">
        <v>10</v>
      </c>
      <c r="K103" s="468">
        <v>15</v>
      </c>
      <c r="L103" s="469"/>
      <c r="M103" s="467"/>
      <c r="N103" s="468"/>
      <c r="O103" s="469"/>
      <c r="P103" s="467"/>
      <c r="Q103" s="468"/>
      <c r="R103" s="469"/>
    </row>
    <row r="104" spans="1:19" ht="24">
      <c r="A104" s="510" t="s">
        <v>151</v>
      </c>
      <c r="B104" s="51">
        <v>10020000</v>
      </c>
      <c r="C104" s="51" t="s">
        <v>16</v>
      </c>
      <c r="D104" s="432">
        <f t="shared" si="10"/>
        <v>20</v>
      </c>
      <c r="E104" s="51" t="s">
        <v>17</v>
      </c>
      <c r="F104" s="55">
        <v>2</v>
      </c>
      <c r="G104" s="56"/>
      <c r="H104" s="57"/>
      <c r="I104" s="58"/>
      <c r="J104" s="56">
        <v>5</v>
      </c>
      <c r="K104" s="57">
        <v>15</v>
      </c>
      <c r="L104" s="58"/>
      <c r="M104" s="56"/>
      <c r="N104" s="57"/>
      <c r="O104" s="58"/>
      <c r="P104" s="56"/>
      <c r="Q104" s="57"/>
      <c r="R104" s="58"/>
    </row>
    <row r="105" spans="1:19" ht="12.75" thickBot="1">
      <c r="A105" s="303" t="s">
        <v>152</v>
      </c>
      <c r="B105" s="483">
        <v>10020000</v>
      </c>
      <c r="C105" s="482" t="s">
        <v>16</v>
      </c>
      <c r="D105" s="482">
        <f t="shared" si="10"/>
        <v>10</v>
      </c>
      <c r="E105" s="483" t="s">
        <v>18</v>
      </c>
      <c r="F105" s="446">
        <v>1</v>
      </c>
      <c r="G105" s="429"/>
      <c r="H105" s="398"/>
      <c r="I105" s="399"/>
      <c r="J105" s="429"/>
      <c r="K105" s="398"/>
      <c r="L105" s="399">
        <v>10</v>
      </c>
      <c r="M105" s="429"/>
      <c r="N105" s="398"/>
      <c r="O105" s="399"/>
      <c r="P105" s="429"/>
      <c r="Q105" s="398"/>
      <c r="R105" s="399"/>
    </row>
    <row r="106" spans="1:19" ht="24">
      <c r="A106" s="37" t="s">
        <v>204</v>
      </c>
      <c r="B106" s="400">
        <v>10020000</v>
      </c>
      <c r="C106" s="432" t="s">
        <v>20</v>
      </c>
      <c r="D106" s="432">
        <f t="shared" si="10"/>
        <v>20</v>
      </c>
      <c r="E106" s="400" t="s">
        <v>18</v>
      </c>
      <c r="F106" s="445">
        <v>4</v>
      </c>
      <c r="G106" s="409"/>
      <c r="H106" s="490"/>
      <c r="I106" s="491"/>
      <c r="J106" s="409"/>
      <c r="K106" s="490"/>
      <c r="L106" s="491"/>
      <c r="M106" s="28"/>
      <c r="N106" s="29">
        <v>5</v>
      </c>
      <c r="O106" s="30">
        <v>15</v>
      </c>
      <c r="P106" s="28"/>
      <c r="Q106" s="29"/>
      <c r="R106" s="30"/>
    </row>
    <row r="107" spans="1:19" ht="24">
      <c r="A107" s="466" t="s">
        <v>205</v>
      </c>
      <c r="B107" s="400">
        <v>10020000</v>
      </c>
      <c r="C107" s="486" t="s">
        <v>20</v>
      </c>
      <c r="D107" s="432">
        <f t="shared" si="10"/>
        <v>15</v>
      </c>
      <c r="E107" s="461" t="s">
        <v>18</v>
      </c>
      <c r="F107" s="41">
        <v>4</v>
      </c>
      <c r="G107" s="467"/>
      <c r="H107" s="468"/>
      <c r="I107" s="469"/>
      <c r="J107" s="467"/>
      <c r="K107" s="468"/>
      <c r="L107" s="469"/>
      <c r="M107" s="467"/>
      <c r="N107" s="468">
        <v>5</v>
      </c>
      <c r="O107" s="469">
        <v>10</v>
      </c>
      <c r="P107" s="467"/>
      <c r="Q107" s="468"/>
      <c r="R107" s="469"/>
    </row>
    <row r="108" spans="1:19" ht="24">
      <c r="A108" s="466" t="s">
        <v>206</v>
      </c>
      <c r="B108" s="400">
        <v>10020000</v>
      </c>
      <c r="C108" s="486" t="s">
        <v>20</v>
      </c>
      <c r="D108" s="432">
        <f t="shared" ref="D108:D113" si="11">SUM(G108:R108)</f>
        <v>15</v>
      </c>
      <c r="E108" s="461" t="s">
        <v>18</v>
      </c>
      <c r="F108" s="41">
        <v>2</v>
      </c>
      <c r="G108" s="467"/>
      <c r="H108" s="468"/>
      <c r="I108" s="469"/>
      <c r="J108" s="467"/>
      <c r="K108" s="468"/>
      <c r="L108" s="469"/>
      <c r="M108" s="467"/>
      <c r="N108" s="468">
        <v>5</v>
      </c>
      <c r="O108" s="469">
        <v>10</v>
      </c>
      <c r="P108" s="467"/>
      <c r="Q108" s="468"/>
      <c r="R108" s="469"/>
    </row>
    <row r="109" spans="1:19" ht="24">
      <c r="A109" s="466" t="s">
        <v>97</v>
      </c>
      <c r="B109" s="400">
        <v>10020000</v>
      </c>
      <c r="C109" s="486" t="s">
        <v>20</v>
      </c>
      <c r="D109" s="432">
        <f t="shared" si="11"/>
        <v>20</v>
      </c>
      <c r="E109" s="461" t="s">
        <v>18</v>
      </c>
      <c r="F109" s="41">
        <v>4</v>
      </c>
      <c r="G109" s="467"/>
      <c r="H109" s="468"/>
      <c r="I109" s="469"/>
      <c r="J109" s="467"/>
      <c r="K109" s="468"/>
      <c r="L109" s="469"/>
      <c r="M109" s="467"/>
      <c r="N109" s="468">
        <v>5</v>
      </c>
      <c r="O109" s="469">
        <v>15</v>
      </c>
      <c r="P109" s="467"/>
      <c r="Q109" s="468"/>
      <c r="R109" s="469"/>
    </row>
    <row r="110" spans="1:19" ht="24">
      <c r="A110" s="466" t="s">
        <v>207</v>
      </c>
      <c r="B110" s="400">
        <v>10020000</v>
      </c>
      <c r="C110" s="486" t="s">
        <v>20</v>
      </c>
      <c r="D110" s="432">
        <f t="shared" si="11"/>
        <v>20</v>
      </c>
      <c r="E110" s="461" t="s">
        <v>18</v>
      </c>
      <c r="F110" s="41">
        <v>4</v>
      </c>
      <c r="G110" s="467"/>
      <c r="H110" s="468"/>
      <c r="I110" s="469"/>
      <c r="J110" s="467"/>
      <c r="K110" s="468"/>
      <c r="L110" s="469"/>
      <c r="M110" s="467"/>
      <c r="N110" s="468">
        <v>5</v>
      </c>
      <c r="O110" s="469">
        <v>15</v>
      </c>
      <c r="P110" s="467"/>
      <c r="Q110" s="468"/>
      <c r="R110" s="469"/>
    </row>
    <row r="111" spans="1:19" ht="37.5" customHeight="1">
      <c r="A111" s="466" t="s">
        <v>208</v>
      </c>
      <c r="B111" s="400">
        <v>10020000</v>
      </c>
      <c r="C111" s="486" t="s">
        <v>20</v>
      </c>
      <c r="D111" s="432">
        <f t="shared" si="11"/>
        <v>20</v>
      </c>
      <c r="E111" s="461" t="s">
        <v>18</v>
      </c>
      <c r="F111" s="41">
        <v>4</v>
      </c>
      <c r="G111" s="467"/>
      <c r="H111" s="468"/>
      <c r="I111" s="469"/>
      <c r="J111" s="467"/>
      <c r="K111" s="468"/>
      <c r="L111" s="469"/>
      <c r="M111" s="467"/>
      <c r="N111" s="468">
        <v>5</v>
      </c>
      <c r="O111" s="469">
        <v>15</v>
      </c>
      <c r="P111" s="467"/>
      <c r="Q111" s="468"/>
      <c r="R111" s="469"/>
    </row>
    <row r="112" spans="1:19">
      <c r="A112" s="466" t="s">
        <v>153</v>
      </c>
      <c r="B112" s="400">
        <v>10020000</v>
      </c>
      <c r="C112" s="486" t="s">
        <v>20</v>
      </c>
      <c r="D112" s="432">
        <f t="shared" si="11"/>
        <v>30</v>
      </c>
      <c r="E112" s="486" t="s">
        <v>17</v>
      </c>
      <c r="F112" s="41">
        <v>5</v>
      </c>
      <c r="G112" s="467"/>
      <c r="H112" s="468"/>
      <c r="I112" s="469"/>
      <c r="J112" s="467"/>
      <c r="K112" s="468"/>
      <c r="L112" s="469"/>
      <c r="M112" s="467"/>
      <c r="N112" s="468"/>
      <c r="O112" s="469"/>
      <c r="P112" s="467">
        <v>10</v>
      </c>
      <c r="Q112" s="468">
        <v>20</v>
      </c>
      <c r="R112" s="469"/>
    </row>
    <row r="113" spans="1:19" ht="24.75" thickBot="1">
      <c r="A113" s="511" t="s">
        <v>98</v>
      </c>
      <c r="B113" s="448">
        <v>10020000</v>
      </c>
      <c r="C113" s="482" t="s">
        <v>20</v>
      </c>
      <c r="D113" s="432">
        <f t="shared" si="11"/>
        <v>15</v>
      </c>
      <c r="E113" s="461" t="s">
        <v>18</v>
      </c>
      <c r="F113" s="446">
        <v>2</v>
      </c>
      <c r="G113" s="429"/>
      <c r="H113" s="398"/>
      <c r="I113" s="399"/>
      <c r="J113" s="429"/>
      <c r="K113" s="398"/>
      <c r="L113" s="399"/>
      <c r="M113" s="429"/>
      <c r="N113" s="398"/>
      <c r="O113" s="399"/>
      <c r="P113" s="429"/>
      <c r="Q113" s="398">
        <v>15</v>
      </c>
      <c r="R113" s="399"/>
    </row>
    <row r="114" spans="1:19" ht="24.75" thickBot="1">
      <c r="A114" s="44" t="s">
        <v>265</v>
      </c>
      <c r="B114" s="460">
        <v>10020000</v>
      </c>
      <c r="C114" s="45" t="s">
        <v>16</v>
      </c>
      <c r="D114" s="45">
        <v>40</v>
      </c>
      <c r="E114" s="45" t="s">
        <v>19</v>
      </c>
      <c r="F114" s="46">
        <v>2</v>
      </c>
      <c r="G114" s="47"/>
      <c r="H114" s="48"/>
      <c r="I114" s="49"/>
      <c r="J114" s="669"/>
      <c r="K114" s="670"/>
      <c r="L114" s="671"/>
      <c r="M114" s="47"/>
      <c r="N114" s="48"/>
      <c r="O114" s="49"/>
      <c r="P114" s="47"/>
      <c r="Q114" s="48"/>
      <c r="R114" s="49"/>
    </row>
    <row r="115" spans="1:19" ht="24">
      <c r="A115" s="50" t="s">
        <v>266</v>
      </c>
      <c r="B115" s="400">
        <v>10020000</v>
      </c>
      <c r="C115" s="51" t="s">
        <v>20</v>
      </c>
      <c r="D115" s="51">
        <v>20</v>
      </c>
      <c r="E115" s="51" t="s">
        <v>19</v>
      </c>
      <c r="F115" s="52">
        <v>1</v>
      </c>
      <c r="G115" s="409"/>
      <c r="H115" s="490"/>
      <c r="I115" s="491"/>
      <c r="J115" s="409"/>
      <c r="K115" s="490"/>
      <c r="L115" s="491"/>
      <c r="M115" s="409"/>
      <c r="N115" s="490"/>
      <c r="O115" s="491"/>
      <c r="P115" s="672"/>
      <c r="Q115" s="668"/>
      <c r="R115" s="673"/>
    </row>
    <row r="116" spans="1:19" ht="24.75" thickBot="1">
      <c r="A116" s="53" t="s">
        <v>267</v>
      </c>
      <c r="B116" s="400">
        <v>10020000</v>
      </c>
      <c r="C116" s="54" t="s">
        <v>20</v>
      </c>
      <c r="D116" s="54">
        <v>40</v>
      </c>
      <c r="E116" s="54" t="s">
        <v>19</v>
      </c>
      <c r="F116" s="55">
        <v>2</v>
      </c>
      <c r="G116" s="56"/>
      <c r="H116" s="57"/>
      <c r="I116" s="58"/>
      <c r="J116" s="56"/>
      <c r="K116" s="57"/>
      <c r="L116" s="58"/>
      <c r="M116" s="56"/>
      <c r="N116" s="57"/>
      <c r="O116" s="58"/>
      <c r="P116" s="674"/>
      <c r="Q116" s="675"/>
      <c r="R116" s="676"/>
    </row>
    <row r="117" spans="1:19" ht="12.75" thickBot="1">
      <c r="A117" s="823" t="s">
        <v>179</v>
      </c>
      <c r="B117" s="824"/>
      <c r="C117" s="824"/>
      <c r="D117" s="804">
        <f>SUM(D100:D113)</f>
        <v>270</v>
      </c>
      <c r="E117" s="843"/>
      <c r="F117" s="845">
        <f t="shared" ref="F117:R117" si="12">SUM(F100:F116)</f>
        <v>46</v>
      </c>
      <c r="G117" s="19">
        <f t="shared" si="12"/>
        <v>15</v>
      </c>
      <c r="H117" s="20">
        <f t="shared" si="12"/>
        <v>45</v>
      </c>
      <c r="I117" s="21">
        <f t="shared" si="12"/>
        <v>0</v>
      </c>
      <c r="J117" s="19">
        <f t="shared" si="12"/>
        <v>15</v>
      </c>
      <c r="K117" s="20">
        <f t="shared" si="12"/>
        <v>30</v>
      </c>
      <c r="L117" s="21">
        <f t="shared" si="12"/>
        <v>10</v>
      </c>
      <c r="M117" s="19">
        <f t="shared" si="12"/>
        <v>0</v>
      </c>
      <c r="N117" s="20">
        <f t="shared" si="12"/>
        <v>30</v>
      </c>
      <c r="O117" s="21">
        <f t="shared" si="12"/>
        <v>80</v>
      </c>
      <c r="P117" s="19">
        <f t="shared" si="12"/>
        <v>10</v>
      </c>
      <c r="Q117" s="20">
        <f t="shared" si="12"/>
        <v>35</v>
      </c>
      <c r="R117" s="21">
        <f t="shared" si="12"/>
        <v>0</v>
      </c>
    </row>
    <row r="118" spans="1:19" ht="12.75" thickBot="1">
      <c r="A118" s="808" t="s">
        <v>22</v>
      </c>
      <c r="B118" s="809"/>
      <c r="C118" s="809"/>
      <c r="D118" s="805"/>
      <c r="E118" s="844"/>
      <c r="F118" s="788"/>
      <c r="G118" s="788">
        <f>SUM(G117:L117)</f>
        <v>115</v>
      </c>
      <c r="H118" s="789"/>
      <c r="I118" s="789"/>
      <c r="J118" s="789"/>
      <c r="K118" s="789"/>
      <c r="L118" s="790"/>
      <c r="M118" s="788">
        <f>SUM(M117:R117)</f>
        <v>155</v>
      </c>
      <c r="N118" s="789"/>
      <c r="O118" s="789"/>
      <c r="P118" s="789"/>
      <c r="Q118" s="789"/>
      <c r="R118" s="790"/>
    </row>
    <row r="119" spans="1:19" ht="12.75" thickBot="1">
      <c r="A119" s="876" t="s">
        <v>73</v>
      </c>
      <c r="B119" s="877"/>
      <c r="C119" s="877"/>
      <c r="D119" s="877"/>
      <c r="E119" s="877"/>
      <c r="F119" s="877"/>
      <c r="G119" s="877"/>
      <c r="H119" s="877"/>
      <c r="I119" s="877"/>
      <c r="J119" s="877"/>
      <c r="K119" s="877"/>
      <c r="L119" s="877"/>
      <c r="M119" s="877"/>
      <c r="N119" s="877"/>
      <c r="O119" s="877"/>
      <c r="P119" s="877"/>
      <c r="Q119" s="877"/>
      <c r="R119" s="878"/>
    </row>
    <row r="120" spans="1:19" s="564" customFormat="1" ht="12.75" thickBot="1">
      <c r="A120" s="814" t="s">
        <v>2</v>
      </c>
      <c r="B120" s="817" t="s">
        <v>3</v>
      </c>
      <c r="C120" s="817" t="s">
        <v>4</v>
      </c>
      <c r="D120" s="817" t="s">
        <v>5</v>
      </c>
      <c r="E120" s="817" t="s">
        <v>6</v>
      </c>
      <c r="F120" s="795" t="s">
        <v>7</v>
      </c>
      <c r="G120" s="798" t="s">
        <v>8</v>
      </c>
      <c r="H120" s="799"/>
      <c r="I120" s="799"/>
      <c r="J120" s="799"/>
      <c r="K120" s="799"/>
      <c r="L120" s="800"/>
      <c r="M120" s="798" t="s">
        <v>9</v>
      </c>
      <c r="N120" s="799"/>
      <c r="O120" s="799"/>
      <c r="P120" s="799"/>
      <c r="Q120" s="799"/>
      <c r="R120" s="810"/>
      <c r="S120" s="288"/>
    </row>
    <row r="121" spans="1:19" s="564" customFormat="1">
      <c r="A121" s="815"/>
      <c r="B121" s="818"/>
      <c r="C121" s="818"/>
      <c r="D121" s="818"/>
      <c r="E121" s="818"/>
      <c r="F121" s="796"/>
      <c r="G121" s="846" t="s">
        <v>10</v>
      </c>
      <c r="H121" s="847"/>
      <c r="I121" s="848"/>
      <c r="J121" s="846" t="s">
        <v>11</v>
      </c>
      <c r="K121" s="847"/>
      <c r="L121" s="848"/>
      <c r="M121" s="846" t="s">
        <v>10</v>
      </c>
      <c r="N121" s="847"/>
      <c r="O121" s="848"/>
      <c r="P121" s="846" t="s">
        <v>11</v>
      </c>
      <c r="Q121" s="847"/>
      <c r="R121" s="848"/>
      <c r="S121" s="288"/>
    </row>
    <row r="122" spans="1:19" s="564" customFormat="1" ht="23.25" customHeight="1" thickBot="1">
      <c r="A122" s="816"/>
      <c r="B122" s="819"/>
      <c r="C122" s="819"/>
      <c r="D122" s="819"/>
      <c r="E122" s="819"/>
      <c r="F122" s="797"/>
      <c r="G122" s="392" t="s">
        <v>12</v>
      </c>
      <c r="H122" s="393" t="s">
        <v>13</v>
      </c>
      <c r="I122" s="394" t="s">
        <v>14</v>
      </c>
      <c r="J122" s="392" t="s">
        <v>12</v>
      </c>
      <c r="K122" s="393" t="s">
        <v>13</v>
      </c>
      <c r="L122" s="394" t="s">
        <v>14</v>
      </c>
      <c r="M122" s="392" t="s">
        <v>12</v>
      </c>
      <c r="N122" s="393" t="s">
        <v>13</v>
      </c>
      <c r="O122" s="394" t="s">
        <v>14</v>
      </c>
      <c r="P122" s="474" t="s">
        <v>12</v>
      </c>
      <c r="Q122" s="475" t="s">
        <v>13</v>
      </c>
      <c r="R122" s="476" t="s">
        <v>14</v>
      </c>
      <c r="S122" s="288"/>
    </row>
    <row r="123" spans="1:19">
      <c r="A123" s="405" t="s">
        <v>128</v>
      </c>
      <c r="B123" s="400">
        <v>10020000</v>
      </c>
      <c r="C123" s="512" t="s">
        <v>16</v>
      </c>
      <c r="D123" s="513">
        <f>SUM(G123:R123)</f>
        <v>30</v>
      </c>
      <c r="E123" s="513" t="s">
        <v>17</v>
      </c>
      <c r="F123" s="514">
        <v>4</v>
      </c>
      <c r="G123" s="91">
        <v>15</v>
      </c>
      <c r="H123" s="234">
        <v>15</v>
      </c>
      <c r="I123" s="235"/>
      <c r="J123" s="91"/>
      <c r="K123" s="9"/>
      <c r="L123" s="244"/>
      <c r="M123" s="8"/>
      <c r="N123" s="9"/>
      <c r="O123" s="10"/>
      <c r="P123" s="8"/>
      <c r="Q123" s="9"/>
      <c r="R123" s="10"/>
    </row>
    <row r="124" spans="1:19">
      <c r="A124" s="470" t="s">
        <v>129</v>
      </c>
      <c r="B124" s="461">
        <v>10020000</v>
      </c>
      <c r="C124" s="110" t="s">
        <v>16</v>
      </c>
      <c r="D124" s="111">
        <f>SUM(G124:R124)</f>
        <v>15</v>
      </c>
      <c r="E124" s="111" t="s">
        <v>18</v>
      </c>
      <c r="F124" s="112">
        <v>2</v>
      </c>
      <c r="G124" s="14"/>
      <c r="H124" s="236">
        <v>15</v>
      </c>
      <c r="I124" s="237"/>
      <c r="J124" s="14"/>
      <c r="K124" s="12"/>
      <c r="L124" s="13"/>
      <c r="M124" s="14"/>
      <c r="N124" s="12"/>
      <c r="O124" s="13"/>
      <c r="P124" s="14"/>
      <c r="Q124" s="12"/>
      <c r="R124" s="13"/>
    </row>
    <row r="125" spans="1:19" ht="12.75" thickBot="1">
      <c r="A125" s="98" t="s">
        <v>236</v>
      </c>
      <c r="B125" s="15">
        <v>10020000</v>
      </c>
      <c r="C125" s="253" t="s">
        <v>16</v>
      </c>
      <c r="D125" s="122">
        <v>20</v>
      </c>
      <c r="E125" s="122" t="s">
        <v>18</v>
      </c>
      <c r="F125" s="123">
        <v>4</v>
      </c>
      <c r="G125" s="92"/>
      <c r="H125" s="93"/>
      <c r="I125" s="94"/>
      <c r="J125" s="92"/>
      <c r="K125" s="93">
        <v>20</v>
      </c>
      <c r="L125" s="94"/>
      <c r="M125" s="2"/>
      <c r="N125" s="3"/>
      <c r="O125" s="4"/>
      <c r="P125" s="2"/>
      <c r="Q125" s="3"/>
      <c r="R125" s="4"/>
    </row>
    <row r="126" spans="1:19" ht="13.5" customHeight="1">
      <c r="A126" s="405" t="s">
        <v>130</v>
      </c>
      <c r="B126" s="400">
        <v>10020000</v>
      </c>
      <c r="C126" s="251" t="s">
        <v>20</v>
      </c>
      <c r="D126" s="513">
        <f t="shared" ref="D126:D134" si="13">SUM(G126:R126)</f>
        <v>15</v>
      </c>
      <c r="E126" s="513" t="s">
        <v>18</v>
      </c>
      <c r="F126" s="252">
        <v>3</v>
      </c>
      <c r="G126" s="401"/>
      <c r="H126" s="498"/>
      <c r="I126" s="402"/>
      <c r="J126" s="401"/>
      <c r="K126" s="515"/>
      <c r="L126" s="408"/>
      <c r="M126" s="401"/>
      <c r="N126" s="498">
        <v>15</v>
      </c>
      <c r="O126" s="402"/>
      <c r="P126" s="401"/>
      <c r="Q126" s="515"/>
      <c r="R126" s="408"/>
    </row>
    <row r="127" spans="1:19">
      <c r="A127" s="5" t="s">
        <v>237</v>
      </c>
      <c r="B127" s="6">
        <v>10020000</v>
      </c>
      <c r="C127" s="114" t="s">
        <v>20</v>
      </c>
      <c r="D127" s="111">
        <f t="shared" si="13"/>
        <v>30</v>
      </c>
      <c r="E127" s="115" t="s">
        <v>17</v>
      </c>
      <c r="F127" s="116">
        <v>5</v>
      </c>
      <c r="G127" s="84"/>
      <c r="H127" s="85"/>
      <c r="I127" s="86"/>
      <c r="J127" s="84"/>
      <c r="K127" s="236"/>
      <c r="L127" s="13"/>
      <c r="M127" s="84"/>
      <c r="N127" s="85">
        <v>30</v>
      </c>
      <c r="O127" s="86"/>
      <c r="P127" s="84"/>
      <c r="Q127" s="236"/>
      <c r="R127" s="13"/>
    </row>
    <row r="128" spans="1:19" ht="24">
      <c r="A128" s="5" t="s">
        <v>131</v>
      </c>
      <c r="B128" s="6">
        <v>10020000</v>
      </c>
      <c r="C128" s="113" t="s">
        <v>20</v>
      </c>
      <c r="D128" s="111">
        <f t="shared" si="13"/>
        <v>30</v>
      </c>
      <c r="E128" s="111" t="s">
        <v>18</v>
      </c>
      <c r="F128" s="112">
        <v>4</v>
      </c>
      <c r="G128" s="84"/>
      <c r="H128" s="85"/>
      <c r="I128" s="86"/>
      <c r="J128" s="84"/>
      <c r="K128" s="85"/>
      <c r="L128" s="86"/>
      <c r="M128" s="84"/>
      <c r="N128" s="85">
        <v>30</v>
      </c>
      <c r="O128" s="86"/>
      <c r="P128" s="84"/>
      <c r="Q128" s="85"/>
      <c r="R128" s="86"/>
    </row>
    <row r="129" spans="1:19" ht="13.5" customHeight="1">
      <c r="A129" s="5" t="s">
        <v>238</v>
      </c>
      <c r="B129" s="6">
        <v>10020000</v>
      </c>
      <c r="C129" s="140" t="s">
        <v>20</v>
      </c>
      <c r="D129" s="111">
        <f t="shared" si="13"/>
        <v>30</v>
      </c>
      <c r="E129" s="117" t="s">
        <v>18</v>
      </c>
      <c r="F129" s="118">
        <v>3</v>
      </c>
      <c r="G129" s="84"/>
      <c r="H129" s="85"/>
      <c r="I129" s="86"/>
      <c r="J129" s="84"/>
      <c r="K129" s="12"/>
      <c r="L129" s="13"/>
      <c r="M129" s="84"/>
      <c r="N129" s="85">
        <v>30</v>
      </c>
      <c r="O129" s="86"/>
      <c r="P129" s="84"/>
      <c r="Q129" s="12"/>
      <c r="R129" s="13"/>
    </row>
    <row r="130" spans="1:19">
      <c r="A130" s="5" t="s">
        <v>132</v>
      </c>
      <c r="B130" s="6">
        <v>10020000</v>
      </c>
      <c r="C130" s="110" t="s">
        <v>20</v>
      </c>
      <c r="D130" s="111">
        <f t="shared" si="13"/>
        <v>15</v>
      </c>
      <c r="E130" s="111" t="s">
        <v>18</v>
      </c>
      <c r="F130" s="112">
        <v>3</v>
      </c>
      <c r="G130" s="14"/>
      <c r="H130" s="12"/>
      <c r="I130" s="13"/>
      <c r="J130" s="14"/>
      <c r="K130" s="12"/>
      <c r="L130" s="13"/>
      <c r="M130" s="14"/>
      <c r="N130" s="12">
        <v>15</v>
      </c>
      <c r="O130" s="13"/>
      <c r="P130" s="14"/>
      <c r="Q130" s="12"/>
      <c r="R130" s="13"/>
    </row>
    <row r="131" spans="1:19" ht="13.5" customHeight="1">
      <c r="A131" s="5" t="s">
        <v>133</v>
      </c>
      <c r="B131" s="6">
        <v>10020000</v>
      </c>
      <c r="C131" s="246" t="s">
        <v>20</v>
      </c>
      <c r="D131" s="117">
        <f t="shared" si="13"/>
        <v>15</v>
      </c>
      <c r="E131" s="117" t="s">
        <v>17</v>
      </c>
      <c r="F131" s="247">
        <v>2</v>
      </c>
      <c r="G131" s="238"/>
      <c r="H131" s="239"/>
      <c r="I131" s="240"/>
      <c r="J131" s="238"/>
      <c r="K131" s="245"/>
      <c r="L131" s="13"/>
      <c r="M131" s="238">
        <v>15</v>
      </c>
      <c r="N131" s="239"/>
      <c r="O131" s="240"/>
      <c r="P131" s="238"/>
      <c r="Q131" s="245"/>
      <c r="R131" s="13"/>
    </row>
    <row r="132" spans="1:19" ht="24">
      <c r="A132" s="5" t="s">
        <v>134</v>
      </c>
      <c r="B132" s="6">
        <v>10020000</v>
      </c>
      <c r="C132" s="248" t="s">
        <v>20</v>
      </c>
      <c r="D132" s="249">
        <f t="shared" si="13"/>
        <v>30</v>
      </c>
      <c r="E132" s="249" t="s">
        <v>18</v>
      </c>
      <c r="F132" s="250">
        <v>2</v>
      </c>
      <c r="G132" s="14"/>
      <c r="H132" s="12"/>
      <c r="I132" s="13"/>
      <c r="J132" s="14"/>
      <c r="K132" s="12"/>
      <c r="L132" s="13"/>
      <c r="M132" s="14"/>
      <c r="N132" s="12"/>
      <c r="O132" s="13">
        <v>30</v>
      </c>
      <c r="P132" s="14"/>
      <c r="Q132" s="12"/>
      <c r="R132" s="13"/>
    </row>
    <row r="133" spans="1:19">
      <c r="A133" s="5" t="s">
        <v>135</v>
      </c>
      <c r="B133" s="6">
        <v>10020000</v>
      </c>
      <c r="C133" s="120" t="s">
        <v>20</v>
      </c>
      <c r="D133" s="111">
        <f t="shared" si="13"/>
        <v>15</v>
      </c>
      <c r="E133" s="111" t="s">
        <v>18</v>
      </c>
      <c r="F133" s="121">
        <v>3</v>
      </c>
      <c r="G133" s="238"/>
      <c r="H133" s="239"/>
      <c r="I133" s="240"/>
      <c r="J133" s="238"/>
      <c r="K133" s="245"/>
      <c r="L133" s="13"/>
      <c r="M133" s="238"/>
      <c r="N133" s="239"/>
      <c r="O133" s="240"/>
      <c r="P133" s="238"/>
      <c r="Q133" s="245">
        <v>15</v>
      </c>
      <c r="R133" s="13"/>
    </row>
    <row r="134" spans="1:19" ht="12.75" thickBot="1">
      <c r="A134" s="98" t="s">
        <v>136</v>
      </c>
      <c r="B134" s="447">
        <v>10020000</v>
      </c>
      <c r="C134" s="254" t="s">
        <v>20</v>
      </c>
      <c r="D134" s="122">
        <f t="shared" si="13"/>
        <v>30</v>
      </c>
      <c r="E134" s="122" t="s">
        <v>18</v>
      </c>
      <c r="F134" s="255">
        <v>4</v>
      </c>
      <c r="G134" s="256"/>
      <c r="H134" s="257"/>
      <c r="I134" s="258"/>
      <c r="J134" s="256"/>
      <c r="K134" s="259"/>
      <c r="L134" s="4"/>
      <c r="M134" s="256"/>
      <c r="N134" s="257"/>
      <c r="O134" s="258"/>
      <c r="P134" s="256"/>
      <c r="Q134" s="259"/>
      <c r="R134" s="4">
        <v>30</v>
      </c>
    </row>
    <row r="135" spans="1:19" ht="24.75" thickBot="1">
      <c r="A135" s="76" t="s">
        <v>272</v>
      </c>
      <c r="B135" s="460">
        <v>10020000</v>
      </c>
      <c r="C135" s="264" t="s">
        <v>16</v>
      </c>
      <c r="D135" s="265">
        <v>60</v>
      </c>
      <c r="E135" s="265" t="s">
        <v>19</v>
      </c>
      <c r="F135" s="266">
        <v>4</v>
      </c>
      <c r="G135" s="267"/>
      <c r="H135" s="268"/>
      <c r="I135" s="269"/>
      <c r="J135" s="677"/>
      <c r="K135" s="678"/>
      <c r="L135" s="671"/>
      <c r="M135" s="455"/>
      <c r="N135" s="456"/>
      <c r="O135" s="457"/>
      <c r="P135" s="455"/>
      <c r="Q135" s="456"/>
      <c r="R135" s="457"/>
    </row>
    <row r="136" spans="1:19" ht="26.25" customHeight="1" thickBot="1">
      <c r="A136" s="139" t="s">
        <v>288</v>
      </c>
      <c r="B136" s="400">
        <v>10020000</v>
      </c>
      <c r="C136" s="260" t="s">
        <v>20</v>
      </c>
      <c r="D136" s="261">
        <v>40</v>
      </c>
      <c r="E136" s="262" t="s">
        <v>19</v>
      </c>
      <c r="F136" s="263">
        <v>3</v>
      </c>
      <c r="G136" s="401"/>
      <c r="H136" s="498"/>
      <c r="I136" s="402"/>
      <c r="J136" s="401"/>
      <c r="K136" s="498"/>
      <c r="L136" s="402"/>
      <c r="M136" s="410"/>
      <c r="N136" s="407"/>
      <c r="O136" s="408"/>
      <c r="P136" s="672"/>
      <c r="Q136" s="668"/>
      <c r="R136" s="673"/>
    </row>
    <row r="137" spans="1:19" ht="12.75" thickBot="1">
      <c r="A137" s="885" t="s">
        <v>179</v>
      </c>
      <c r="B137" s="886"/>
      <c r="C137" s="887"/>
      <c r="D137" s="888">
        <f>SUM(D123:D134)</f>
        <v>275</v>
      </c>
      <c r="E137" s="890"/>
      <c r="F137" s="892">
        <f t="shared" ref="F137:R137" si="14">SUM(F123:F136)</f>
        <v>46</v>
      </c>
      <c r="G137" s="241">
        <f t="shared" si="14"/>
        <v>15</v>
      </c>
      <c r="H137" s="242">
        <f t="shared" si="14"/>
        <v>30</v>
      </c>
      <c r="I137" s="243">
        <f t="shared" si="14"/>
        <v>0</v>
      </c>
      <c r="J137" s="241">
        <f t="shared" si="14"/>
        <v>0</v>
      </c>
      <c r="K137" s="242">
        <f t="shared" si="14"/>
        <v>20</v>
      </c>
      <c r="L137" s="243">
        <f t="shared" si="14"/>
        <v>0</v>
      </c>
      <c r="M137" s="241">
        <f t="shared" si="14"/>
        <v>15</v>
      </c>
      <c r="N137" s="242">
        <f t="shared" si="14"/>
        <v>120</v>
      </c>
      <c r="O137" s="243">
        <f t="shared" si="14"/>
        <v>30</v>
      </c>
      <c r="P137" s="241">
        <f t="shared" si="14"/>
        <v>0</v>
      </c>
      <c r="Q137" s="242">
        <f t="shared" si="14"/>
        <v>15</v>
      </c>
      <c r="R137" s="243">
        <f t="shared" si="14"/>
        <v>30</v>
      </c>
    </row>
    <row r="138" spans="1:19" ht="12.75" thickBot="1">
      <c r="A138" s="894" t="s">
        <v>22</v>
      </c>
      <c r="B138" s="895"/>
      <c r="C138" s="896"/>
      <c r="D138" s="889"/>
      <c r="E138" s="891"/>
      <c r="F138" s="893"/>
      <c r="G138" s="897">
        <f>SUM(G137:L137)</f>
        <v>65</v>
      </c>
      <c r="H138" s="897"/>
      <c r="I138" s="897"/>
      <c r="J138" s="897"/>
      <c r="K138" s="897"/>
      <c r="L138" s="898"/>
      <c r="M138" s="899">
        <f>SUM(M137:R137)</f>
        <v>210</v>
      </c>
      <c r="N138" s="900"/>
      <c r="O138" s="900"/>
      <c r="P138" s="900"/>
      <c r="Q138" s="900"/>
      <c r="R138" s="901"/>
    </row>
    <row r="139" spans="1:19" ht="12.75" thickBot="1">
      <c r="A139" s="902" t="s">
        <v>37</v>
      </c>
      <c r="B139" s="841"/>
      <c r="C139" s="841"/>
      <c r="D139" s="841"/>
      <c r="E139" s="841"/>
      <c r="F139" s="841"/>
      <c r="G139" s="841"/>
      <c r="H139" s="841"/>
      <c r="I139" s="841"/>
      <c r="J139" s="841"/>
      <c r="K139" s="841"/>
      <c r="L139" s="841"/>
      <c r="M139" s="841"/>
      <c r="N139" s="841"/>
      <c r="O139" s="841"/>
      <c r="P139" s="841"/>
      <c r="Q139" s="841"/>
      <c r="R139" s="842"/>
    </row>
    <row r="140" spans="1:19" s="564" customFormat="1" ht="12.75" thickBot="1">
      <c r="A140" s="814" t="s">
        <v>2</v>
      </c>
      <c r="B140" s="817" t="s">
        <v>3</v>
      </c>
      <c r="C140" s="817" t="s">
        <v>4</v>
      </c>
      <c r="D140" s="817" t="s">
        <v>5</v>
      </c>
      <c r="E140" s="817" t="s">
        <v>6</v>
      </c>
      <c r="F140" s="795" t="s">
        <v>7</v>
      </c>
      <c r="G140" s="798" t="s">
        <v>8</v>
      </c>
      <c r="H140" s="799"/>
      <c r="I140" s="799"/>
      <c r="J140" s="799"/>
      <c r="K140" s="799"/>
      <c r="L140" s="800"/>
      <c r="M140" s="798" t="s">
        <v>9</v>
      </c>
      <c r="N140" s="799"/>
      <c r="O140" s="799"/>
      <c r="P140" s="799"/>
      <c r="Q140" s="799"/>
      <c r="R140" s="810"/>
      <c r="S140" s="288"/>
    </row>
    <row r="141" spans="1:19" s="564" customFormat="1">
      <c r="A141" s="815"/>
      <c r="B141" s="818"/>
      <c r="C141" s="818"/>
      <c r="D141" s="818"/>
      <c r="E141" s="818"/>
      <c r="F141" s="796"/>
      <c r="G141" s="846" t="s">
        <v>10</v>
      </c>
      <c r="H141" s="847"/>
      <c r="I141" s="848"/>
      <c r="J141" s="846" t="s">
        <v>11</v>
      </c>
      <c r="K141" s="847"/>
      <c r="L141" s="848"/>
      <c r="M141" s="846" t="s">
        <v>10</v>
      </c>
      <c r="N141" s="847"/>
      <c r="O141" s="848"/>
      <c r="P141" s="846" t="s">
        <v>11</v>
      </c>
      <c r="Q141" s="847"/>
      <c r="R141" s="848"/>
      <c r="S141" s="288"/>
    </row>
    <row r="142" spans="1:19" s="564" customFormat="1" ht="23.25" customHeight="1" thickBot="1">
      <c r="A142" s="816"/>
      <c r="B142" s="819"/>
      <c r="C142" s="819"/>
      <c r="D142" s="819"/>
      <c r="E142" s="819"/>
      <c r="F142" s="797"/>
      <c r="G142" s="392" t="s">
        <v>12</v>
      </c>
      <c r="H142" s="393" t="s">
        <v>13</v>
      </c>
      <c r="I142" s="394" t="s">
        <v>14</v>
      </c>
      <c r="J142" s="392" t="s">
        <v>12</v>
      </c>
      <c r="K142" s="393" t="s">
        <v>13</v>
      </c>
      <c r="L142" s="394" t="s">
        <v>14</v>
      </c>
      <c r="M142" s="392" t="s">
        <v>12</v>
      </c>
      <c r="N142" s="393" t="s">
        <v>13</v>
      </c>
      <c r="O142" s="394" t="s">
        <v>14</v>
      </c>
      <c r="P142" s="474" t="s">
        <v>12</v>
      </c>
      <c r="Q142" s="475" t="s">
        <v>13</v>
      </c>
      <c r="R142" s="476" t="s">
        <v>14</v>
      </c>
      <c r="S142" s="288"/>
    </row>
    <row r="143" spans="1:19" ht="24">
      <c r="A143" s="405" t="s">
        <v>38</v>
      </c>
      <c r="B143" s="400">
        <v>10020000</v>
      </c>
      <c r="C143" s="400" t="s">
        <v>16</v>
      </c>
      <c r="D143" s="406">
        <f>SUM(G143:R143)</f>
        <v>10</v>
      </c>
      <c r="E143" s="400" t="s">
        <v>17</v>
      </c>
      <c r="F143" s="388">
        <v>1</v>
      </c>
      <c r="G143" s="8">
        <v>10</v>
      </c>
      <c r="H143" s="9"/>
      <c r="I143" s="10"/>
      <c r="J143" s="389"/>
      <c r="K143" s="407"/>
      <c r="L143" s="408"/>
      <c r="M143" s="28"/>
      <c r="N143" s="9"/>
      <c r="O143" s="10"/>
      <c r="P143" s="389"/>
      <c r="Q143" s="407"/>
      <c r="R143" s="408"/>
    </row>
    <row r="144" spans="1:19" ht="24">
      <c r="A144" s="5" t="s">
        <v>39</v>
      </c>
      <c r="B144" s="6">
        <v>10020000</v>
      </c>
      <c r="C144" s="6" t="s">
        <v>16</v>
      </c>
      <c r="D144" s="406">
        <f>SUM(G144:R144)</f>
        <v>10</v>
      </c>
      <c r="E144" s="6" t="s">
        <v>17</v>
      </c>
      <c r="F144" s="390">
        <v>1</v>
      </c>
      <c r="G144" s="14">
        <v>10</v>
      </c>
      <c r="H144" s="407"/>
      <c r="I144" s="408"/>
      <c r="J144" s="389"/>
      <c r="K144" s="407"/>
      <c r="L144" s="408"/>
      <c r="M144" s="409"/>
      <c r="N144" s="407"/>
      <c r="O144" s="408"/>
      <c r="P144" s="389"/>
      <c r="Q144" s="407"/>
      <c r="R144" s="408"/>
    </row>
    <row r="145" spans="1:18" ht="12.75" customHeight="1">
      <c r="A145" s="133" t="s">
        <v>40</v>
      </c>
      <c r="B145" s="6">
        <v>10020000</v>
      </c>
      <c r="C145" s="6" t="s">
        <v>16</v>
      </c>
      <c r="D145" s="406">
        <f t="shared" ref="D145:D157" si="15">SUM(G145:R145)</f>
        <v>10</v>
      </c>
      <c r="E145" s="6" t="s">
        <v>17</v>
      </c>
      <c r="F145" s="390">
        <v>1</v>
      </c>
      <c r="G145" s="14">
        <v>10</v>
      </c>
      <c r="H145" s="12"/>
      <c r="I145" s="13"/>
      <c r="J145" s="11"/>
      <c r="K145" s="12"/>
      <c r="L145" s="13"/>
      <c r="M145" s="14"/>
      <c r="N145" s="12"/>
      <c r="O145" s="13"/>
      <c r="P145" s="11"/>
      <c r="Q145" s="12"/>
      <c r="R145" s="13"/>
    </row>
    <row r="146" spans="1:18" ht="24">
      <c r="A146" s="133" t="s">
        <v>212</v>
      </c>
      <c r="B146" s="6">
        <v>10020000</v>
      </c>
      <c r="C146" s="6" t="s">
        <v>16</v>
      </c>
      <c r="D146" s="406">
        <f t="shared" si="15"/>
        <v>10</v>
      </c>
      <c r="E146" s="447" t="s">
        <v>18</v>
      </c>
      <c r="F146" s="390">
        <v>1</v>
      </c>
      <c r="G146" s="14"/>
      <c r="H146" s="452">
        <v>10</v>
      </c>
      <c r="I146" s="13"/>
      <c r="J146" s="18"/>
      <c r="K146" s="12"/>
      <c r="L146" s="13"/>
      <c r="M146" s="14"/>
      <c r="N146" s="12"/>
      <c r="O146" s="13"/>
      <c r="P146" s="11"/>
      <c r="Q146" s="12"/>
      <c r="R146" s="13"/>
    </row>
    <row r="147" spans="1:18">
      <c r="A147" s="5" t="s">
        <v>109</v>
      </c>
      <c r="B147" s="6">
        <v>10020000</v>
      </c>
      <c r="C147" s="6" t="s">
        <v>16</v>
      </c>
      <c r="D147" s="406">
        <f t="shared" si="15"/>
        <v>10</v>
      </c>
      <c r="E147" s="447" t="s">
        <v>18</v>
      </c>
      <c r="F147" s="41">
        <v>1</v>
      </c>
      <c r="G147" s="14"/>
      <c r="H147" s="12">
        <v>10</v>
      </c>
      <c r="I147" s="13"/>
      <c r="J147" s="11"/>
      <c r="K147" s="12"/>
      <c r="L147" s="13"/>
      <c r="M147" s="25"/>
      <c r="N147" s="26"/>
      <c r="O147" s="27"/>
      <c r="P147" s="11"/>
      <c r="Q147" s="12"/>
      <c r="R147" s="13"/>
    </row>
    <row r="148" spans="1:18" ht="12" customHeight="1">
      <c r="A148" s="5" t="s">
        <v>110</v>
      </c>
      <c r="B148" s="6">
        <v>10020000</v>
      </c>
      <c r="C148" s="6" t="s">
        <v>16</v>
      </c>
      <c r="D148" s="406">
        <f t="shared" si="15"/>
        <v>10</v>
      </c>
      <c r="E148" s="6" t="s">
        <v>18</v>
      </c>
      <c r="F148" s="41">
        <v>1</v>
      </c>
      <c r="G148" s="14"/>
      <c r="H148" s="12"/>
      <c r="I148" s="13">
        <v>10</v>
      </c>
      <c r="J148" s="11"/>
      <c r="K148" s="12"/>
      <c r="L148" s="13"/>
      <c r="M148" s="14"/>
      <c r="N148" s="12"/>
      <c r="O148" s="13"/>
      <c r="P148" s="285"/>
      <c r="Q148" s="12"/>
      <c r="R148" s="13"/>
    </row>
    <row r="149" spans="1:18">
      <c r="A149" s="405" t="s">
        <v>41</v>
      </c>
      <c r="B149" s="400">
        <v>10020000</v>
      </c>
      <c r="C149" s="400" t="s">
        <v>16</v>
      </c>
      <c r="D149" s="406">
        <f t="shared" si="15"/>
        <v>10</v>
      </c>
      <c r="E149" s="448" t="s">
        <v>18</v>
      </c>
      <c r="F149" s="388">
        <v>1</v>
      </c>
      <c r="G149" s="410"/>
      <c r="H149" s="407"/>
      <c r="I149" s="408"/>
      <c r="J149" s="389"/>
      <c r="K149" s="407">
        <v>10</v>
      </c>
      <c r="L149" s="408"/>
      <c r="M149" s="410"/>
      <c r="N149" s="407"/>
      <c r="O149" s="408"/>
      <c r="P149" s="391"/>
      <c r="Q149" s="407"/>
      <c r="R149" s="408"/>
    </row>
    <row r="150" spans="1:18" ht="24">
      <c r="A150" s="5" t="s">
        <v>213</v>
      </c>
      <c r="B150" s="6">
        <v>10020000</v>
      </c>
      <c r="C150" s="6" t="s">
        <v>16</v>
      </c>
      <c r="D150" s="406">
        <f t="shared" si="15"/>
        <v>10</v>
      </c>
      <c r="E150" s="447" t="s">
        <v>18</v>
      </c>
      <c r="F150" s="41">
        <v>2</v>
      </c>
      <c r="G150" s="14"/>
      <c r="H150" s="12"/>
      <c r="I150" s="13"/>
      <c r="J150" s="11"/>
      <c r="K150" s="12">
        <v>10</v>
      </c>
      <c r="L150" s="13"/>
      <c r="M150" s="25"/>
      <c r="N150" s="26"/>
      <c r="O150" s="27"/>
      <c r="P150" s="11"/>
      <c r="Q150" s="12"/>
      <c r="R150" s="13"/>
    </row>
    <row r="151" spans="1:18" ht="12.75" thickBot="1">
      <c r="A151" s="98" t="s">
        <v>42</v>
      </c>
      <c r="B151" s="15">
        <v>10020000</v>
      </c>
      <c r="C151" s="15" t="s">
        <v>16</v>
      </c>
      <c r="D151" s="42">
        <f t="shared" si="15"/>
        <v>10</v>
      </c>
      <c r="E151" s="15" t="s">
        <v>18</v>
      </c>
      <c r="F151" s="43">
        <v>2</v>
      </c>
      <c r="G151" s="2"/>
      <c r="H151" s="3"/>
      <c r="I151" s="4"/>
      <c r="J151" s="16"/>
      <c r="K151" s="3"/>
      <c r="L151" s="4">
        <v>10</v>
      </c>
      <c r="M151" s="2"/>
      <c r="N151" s="3"/>
      <c r="O151" s="4"/>
      <c r="P151" s="286"/>
      <c r="Q151" s="3"/>
      <c r="R151" s="4"/>
    </row>
    <row r="152" spans="1:18" ht="24">
      <c r="A152" s="405" t="s">
        <v>214</v>
      </c>
      <c r="B152" s="400">
        <v>10020000</v>
      </c>
      <c r="C152" s="400" t="s">
        <v>20</v>
      </c>
      <c r="D152" s="406">
        <f t="shared" si="15"/>
        <v>25</v>
      </c>
      <c r="E152" s="400" t="s">
        <v>17</v>
      </c>
      <c r="F152" s="388">
        <v>3</v>
      </c>
      <c r="G152" s="410"/>
      <c r="H152" s="407"/>
      <c r="I152" s="408"/>
      <c r="J152" s="389"/>
      <c r="K152" s="407"/>
      <c r="L152" s="408"/>
      <c r="M152" s="409"/>
      <c r="N152" s="407">
        <v>25</v>
      </c>
      <c r="O152" s="408"/>
      <c r="P152" s="391"/>
      <c r="Q152" s="407"/>
      <c r="R152" s="408"/>
    </row>
    <row r="153" spans="1:18" ht="24">
      <c r="A153" s="5" t="s">
        <v>43</v>
      </c>
      <c r="B153" s="6">
        <v>10020000</v>
      </c>
      <c r="C153" s="6" t="s">
        <v>20</v>
      </c>
      <c r="D153" s="406">
        <f t="shared" si="15"/>
        <v>20</v>
      </c>
      <c r="E153" s="447" t="s">
        <v>18</v>
      </c>
      <c r="F153" s="41">
        <v>2</v>
      </c>
      <c r="G153" s="14"/>
      <c r="H153" s="12"/>
      <c r="I153" s="13"/>
      <c r="J153" s="11"/>
      <c r="K153" s="12"/>
      <c r="L153" s="13"/>
      <c r="M153" s="14"/>
      <c r="N153" s="12">
        <v>20</v>
      </c>
      <c r="O153" s="27"/>
      <c r="P153" s="285"/>
      <c r="Q153" s="12"/>
      <c r="R153" s="13"/>
    </row>
    <row r="154" spans="1:18" ht="24">
      <c r="A154" s="5" t="s">
        <v>44</v>
      </c>
      <c r="B154" s="6">
        <v>10020000</v>
      </c>
      <c r="C154" s="6" t="s">
        <v>20</v>
      </c>
      <c r="D154" s="406">
        <f t="shared" si="15"/>
        <v>15</v>
      </c>
      <c r="E154" s="447" t="s">
        <v>18</v>
      </c>
      <c r="F154" s="41">
        <v>2</v>
      </c>
      <c r="G154" s="14"/>
      <c r="H154" s="12"/>
      <c r="I154" s="13"/>
      <c r="J154" s="11"/>
      <c r="K154" s="12"/>
      <c r="L154" s="13"/>
      <c r="M154" s="14"/>
      <c r="N154" s="26">
        <v>15</v>
      </c>
      <c r="O154" s="27"/>
      <c r="P154" s="285"/>
      <c r="Q154" s="12"/>
      <c r="R154" s="13"/>
    </row>
    <row r="155" spans="1:18" ht="24">
      <c r="A155" s="5" t="s">
        <v>216</v>
      </c>
      <c r="B155" s="6">
        <v>10020000</v>
      </c>
      <c r="C155" s="6" t="s">
        <v>20</v>
      </c>
      <c r="D155" s="406">
        <f t="shared" si="15"/>
        <v>10</v>
      </c>
      <c r="E155" s="6" t="s">
        <v>18</v>
      </c>
      <c r="F155" s="41">
        <v>2</v>
      </c>
      <c r="G155" s="14"/>
      <c r="H155" s="12"/>
      <c r="I155" s="13"/>
      <c r="J155" s="11"/>
      <c r="K155" s="12"/>
      <c r="L155" s="13"/>
      <c r="M155" s="14"/>
      <c r="N155" s="12">
        <v>10</v>
      </c>
      <c r="O155" s="13"/>
      <c r="P155" s="11"/>
      <c r="Q155" s="12"/>
      <c r="R155" s="13"/>
    </row>
    <row r="156" spans="1:18" ht="24">
      <c r="A156" s="5" t="s">
        <v>217</v>
      </c>
      <c r="B156" s="6">
        <v>10020000</v>
      </c>
      <c r="C156" s="6" t="s">
        <v>20</v>
      </c>
      <c r="D156" s="406">
        <f t="shared" si="15"/>
        <v>30</v>
      </c>
      <c r="E156" s="6" t="s">
        <v>17</v>
      </c>
      <c r="F156" s="41">
        <v>4</v>
      </c>
      <c r="G156" s="14"/>
      <c r="H156" s="12"/>
      <c r="I156" s="13"/>
      <c r="J156" s="11"/>
      <c r="K156" s="12"/>
      <c r="L156" s="13"/>
      <c r="M156" s="14"/>
      <c r="N156" s="12">
        <v>30</v>
      </c>
      <c r="O156" s="13"/>
      <c r="P156" s="11"/>
      <c r="Q156" s="12"/>
      <c r="R156" s="13"/>
    </row>
    <row r="157" spans="1:18" ht="24">
      <c r="A157" s="5" t="s">
        <v>45</v>
      </c>
      <c r="B157" s="6">
        <v>10020000</v>
      </c>
      <c r="C157" s="6" t="s">
        <v>20</v>
      </c>
      <c r="D157" s="406">
        <f t="shared" si="15"/>
        <v>10</v>
      </c>
      <c r="E157" s="447" t="s">
        <v>18</v>
      </c>
      <c r="F157" s="41">
        <v>2</v>
      </c>
      <c r="G157" s="14"/>
      <c r="H157" s="12"/>
      <c r="I157" s="13"/>
      <c r="J157" s="11"/>
      <c r="K157" s="12"/>
      <c r="L157" s="13"/>
      <c r="M157" s="14"/>
      <c r="N157" s="12"/>
      <c r="O157" s="13">
        <v>10</v>
      </c>
      <c r="P157" s="11"/>
      <c r="Q157" s="12"/>
      <c r="R157" s="13"/>
    </row>
    <row r="158" spans="1:18">
      <c r="A158" s="5" t="s">
        <v>111</v>
      </c>
      <c r="B158" s="6">
        <v>10020000</v>
      </c>
      <c r="C158" s="6" t="s">
        <v>20</v>
      </c>
      <c r="D158" s="406">
        <f>SUM(G158:R158)</f>
        <v>10</v>
      </c>
      <c r="E158" s="447" t="s">
        <v>18</v>
      </c>
      <c r="F158" s="41">
        <v>2</v>
      </c>
      <c r="G158" s="14"/>
      <c r="H158" s="12"/>
      <c r="I158" s="13"/>
      <c r="J158" s="11"/>
      <c r="K158" s="12"/>
      <c r="L158" s="13"/>
      <c r="M158" s="14"/>
      <c r="N158" s="12"/>
      <c r="O158" s="13">
        <v>10</v>
      </c>
      <c r="P158" s="11"/>
      <c r="Q158" s="12"/>
      <c r="R158" s="13"/>
    </row>
    <row r="159" spans="1:18" s="288" customFormat="1" ht="24">
      <c r="A159" s="133" t="s">
        <v>215</v>
      </c>
      <c r="B159" s="83">
        <v>10020000</v>
      </c>
      <c r="C159" s="83" t="s">
        <v>20</v>
      </c>
      <c r="D159" s="406">
        <f t="shared" ref="D159:D161" si="16">SUM(G159:R159)</f>
        <v>20</v>
      </c>
      <c r="E159" s="83" t="s">
        <v>17</v>
      </c>
      <c r="F159" s="396">
        <v>2</v>
      </c>
      <c r="G159" s="84"/>
      <c r="H159" s="85"/>
      <c r="I159" s="86"/>
      <c r="J159" s="289"/>
      <c r="K159" s="85"/>
      <c r="L159" s="86"/>
      <c r="M159" s="84"/>
      <c r="N159" s="85">
        <v>20</v>
      </c>
      <c r="O159" s="86"/>
      <c r="P159" s="289"/>
      <c r="Q159" s="85"/>
      <c r="R159" s="86"/>
    </row>
    <row r="160" spans="1:18" ht="24">
      <c r="A160" s="133" t="s">
        <v>218</v>
      </c>
      <c r="B160" s="83">
        <v>10020000</v>
      </c>
      <c r="C160" s="83" t="s">
        <v>20</v>
      </c>
      <c r="D160" s="406">
        <f t="shared" si="16"/>
        <v>10</v>
      </c>
      <c r="E160" s="83" t="s">
        <v>17</v>
      </c>
      <c r="F160" s="396">
        <v>3</v>
      </c>
      <c r="G160" s="412"/>
      <c r="H160" s="516"/>
      <c r="I160" s="517"/>
      <c r="J160" s="397"/>
      <c r="K160" s="516"/>
      <c r="L160" s="517"/>
      <c r="M160" s="412"/>
      <c r="N160" s="516"/>
      <c r="O160" s="517"/>
      <c r="P160" s="397"/>
      <c r="Q160" s="498">
        <v>10</v>
      </c>
      <c r="R160" s="517"/>
    </row>
    <row r="161" spans="1:19">
      <c r="A161" s="5" t="s">
        <v>219</v>
      </c>
      <c r="B161" s="6">
        <v>10020000</v>
      </c>
      <c r="C161" s="6" t="s">
        <v>20</v>
      </c>
      <c r="D161" s="406">
        <f t="shared" si="16"/>
        <v>20</v>
      </c>
      <c r="E161" s="6" t="s">
        <v>17</v>
      </c>
      <c r="F161" s="388">
        <v>4</v>
      </c>
      <c r="G161" s="410"/>
      <c r="H161" s="407"/>
      <c r="I161" s="408"/>
      <c r="J161" s="389"/>
      <c r="K161" s="407"/>
      <c r="L161" s="408"/>
      <c r="M161" s="410"/>
      <c r="N161" s="407"/>
      <c r="O161" s="408"/>
      <c r="P161" s="389"/>
      <c r="Q161" s="407">
        <v>20</v>
      </c>
      <c r="R161" s="408"/>
    </row>
    <row r="162" spans="1:19" ht="12.75" thickBot="1">
      <c r="A162" s="98" t="s">
        <v>220</v>
      </c>
      <c r="B162" s="15">
        <v>10020000</v>
      </c>
      <c r="C162" s="15" t="s">
        <v>20</v>
      </c>
      <c r="D162" s="406">
        <f>SUM(G162:R162)</f>
        <v>10</v>
      </c>
      <c r="E162" s="15" t="s">
        <v>18</v>
      </c>
      <c r="F162" s="70">
        <v>4</v>
      </c>
      <c r="G162" s="2"/>
      <c r="H162" s="3"/>
      <c r="I162" s="4"/>
      <c r="J162" s="16"/>
      <c r="K162" s="518"/>
      <c r="L162" s="4"/>
      <c r="M162" s="2"/>
      <c r="N162" s="35"/>
      <c r="O162" s="36"/>
      <c r="P162" s="16"/>
      <c r="Q162" s="35"/>
      <c r="R162" s="36">
        <v>10</v>
      </c>
    </row>
    <row r="163" spans="1:19" ht="24.75" customHeight="1" thickBot="1">
      <c r="A163" s="134" t="s">
        <v>271</v>
      </c>
      <c r="B163" s="460">
        <v>10020000</v>
      </c>
      <c r="C163" s="460" t="s">
        <v>16</v>
      </c>
      <c r="D163" s="460">
        <v>40</v>
      </c>
      <c r="E163" s="460" t="s">
        <v>19</v>
      </c>
      <c r="F163" s="77">
        <v>2</v>
      </c>
      <c r="G163" s="80"/>
      <c r="H163" s="81"/>
      <c r="I163" s="82"/>
      <c r="J163" s="608"/>
      <c r="K163" s="598"/>
      <c r="L163" s="599"/>
      <c r="M163" s="88"/>
      <c r="N163" s="89"/>
      <c r="O163" s="90"/>
      <c r="P163" s="287"/>
      <c r="Q163" s="89"/>
      <c r="R163" s="90"/>
    </row>
    <row r="164" spans="1:19" ht="24.75" thickBot="1">
      <c r="A164" s="413" t="s">
        <v>289</v>
      </c>
      <c r="B164" s="400">
        <v>10020000</v>
      </c>
      <c r="C164" s="400" t="s">
        <v>20</v>
      </c>
      <c r="D164" s="400">
        <v>60</v>
      </c>
      <c r="E164" s="400" t="s">
        <v>19</v>
      </c>
      <c r="F164" s="390">
        <v>3</v>
      </c>
      <c r="G164" s="401"/>
      <c r="H164" s="498"/>
      <c r="I164" s="402"/>
      <c r="J164" s="403"/>
      <c r="K164" s="498"/>
      <c r="L164" s="402"/>
      <c r="M164" s="404"/>
      <c r="N164" s="499"/>
      <c r="O164" s="500"/>
      <c r="P164" s="609"/>
      <c r="Q164" s="601"/>
      <c r="R164" s="602"/>
    </row>
    <row r="165" spans="1:19">
      <c r="A165" s="903" t="s">
        <v>179</v>
      </c>
      <c r="B165" s="904"/>
      <c r="C165" s="904"/>
      <c r="D165" s="879">
        <f>SUM(D143:D162)</f>
        <v>270</v>
      </c>
      <c r="E165" s="881"/>
      <c r="F165" s="883">
        <f t="shared" ref="F165:R165" si="17">SUM(F143:F164)</f>
        <v>46</v>
      </c>
      <c r="G165" s="135">
        <f t="shared" si="17"/>
        <v>30</v>
      </c>
      <c r="H165" s="136">
        <f t="shared" si="17"/>
        <v>20</v>
      </c>
      <c r="I165" s="137">
        <f t="shared" si="17"/>
        <v>10</v>
      </c>
      <c r="J165" s="284">
        <f t="shared" si="17"/>
        <v>0</v>
      </c>
      <c r="K165" s="136">
        <f t="shared" si="17"/>
        <v>20</v>
      </c>
      <c r="L165" s="137">
        <f t="shared" si="17"/>
        <v>10</v>
      </c>
      <c r="M165" s="135">
        <f t="shared" si="17"/>
        <v>0</v>
      </c>
      <c r="N165" s="136">
        <f t="shared" si="17"/>
        <v>120</v>
      </c>
      <c r="O165" s="137">
        <f t="shared" si="17"/>
        <v>20</v>
      </c>
      <c r="P165" s="284">
        <f t="shared" si="17"/>
        <v>0</v>
      </c>
      <c r="Q165" s="136">
        <f t="shared" si="17"/>
        <v>30</v>
      </c>
      <c r="R165" s="137">
        <f t="shared" si="17"/>
        <v>10</v>
      </c>
    </row>
    <row r="166" spans="1:19" s="377" customFormat="1" ht="12.75" thickBot="1">
      <c r="A166" s="914" t="s">
        <v>22</v>
      </c>
      <c r="B166" s="915"/>
      <c r="C166" s="915"/>
      <c r="D166" s="880"/>
      <c r="E166" s="882"/>
      <c r="F166" s="884"/>
      <c r="G166" s="916">
        <f>SUM(G165:L165)</f>
        <v>90</v>
      </c>
      <c r="H166" s="917"/>
      <c r="I166" s="917"/>
      <c r="J166" s="917"/>
      <c r="K166" s="917"/>
      <c r="L166" s="918"/>
      <c r="M166" s="916">
        <f>SUM(M165:R165)</f>
        <v>180</v>
      </c>
      <c r="N166" s="917"/>
      <c r="O166" s="917"/>
      <c r="P166" s="917"/>
      <c r="Q166" s="917"/>
      <c r="R166" s="918"/>
      <c r="S166" s="288"/>
    </row>
    <row r="167" spans="1:19" s="203" customFormat="1" ht="12.75" customHeight="1" thickBot="1">
      <c r="A167" s="902" t="s">
        <v>69</v>
      </c>
      <c r="B167" s="841"/>
      <c r="C167" s="841"/>
      <c r="D167" s="841"/>
      <c r="E167" s="841"/>
      <c r="F167" s="841"/>
      <c r="G167" s="841"/>
      <c r="H167" s="841"/>
      <c r="I167" s="841"/>
      <c r="J167" s="841"/>
      <c r="K167" s="841"/>
      <c r="L167" s="841"/>
      <c r="M167" s="841"/>
      <c r="N167" s="841"/>
      <c r="O167" s="841"/>
      <c r="P167" s="841"/>
      <c r="Q167" s="841"/>
      <c r="R167" s="842"/>
      <c r="S167" s="442"/>
    </row>
    <row r="168" spans="1:19" s="564" customFormat="1" ht="12.75" thickBot="1">
      <c r="A168" s="814" t="s">
        <v>2</v>
      </c>
      <c r="B168" s="817" t="s">
        <v>3</v>
      </c>
      <c r="C168" s="817" t="s">
        <v>4</v>
      </c>
      <c r="D168" s="817" t="s">
        <v>5</v>
      </c>
      <c r="E168" s="817" t="s">
        <v>6</v>
      </c>
      <c r="F168" s="795" t="s">
        <v>7</v>
      </c>
      <c r="G168" s="798" t="s">
        <v>8</v>
      </c>
      <c r="H168" s="799"/>
      <c r="I168" s="799"/>
      <c r="J168" s="799"/>
      <c r="K168" s="799"/>
      <c r="L168" s="800"/>
      <c r="M168" s="798" t="s">
        <v>9</v>
      </c>
      <c r="N168" s="799"/>
      <c r="O168" s="799"/>
      <c r="P168" s="799"/>
      <c r="Q168" s="799"/>
      <c r="R168" s="810"/>
      <c r="S168" s="288"/>
    </row>
    <row r="169" spans="1:19" s="564" customFormat="1">
      <c r="A169" s="815"/>
      <c r="B169" s="818"/>
      <c r="C169" s="818"/>
      <c r="D169" s="818"/>
      <c r="E169" s="818"/>
      <c r="F169" s="796"/>
      <c r="G169" s="846" t="s">
        <v>10</v>
      </c>
      <c r="H169" s="847"/>
      <c r="I169" s="848"/>
      <c r="J169" s="846" t="s">
        <v>11</v>
      </c>
      <c r="K169" s="847"/>
      <c r="L169" s="848"/>
      <c r="M169" s="846" t="s">
        <v>10</v>
      </c>
      <c r="N169" s="847"/>
      <c r="O169" s="848"/>
      <c r="P169" s="846" t="s">
        <v>11</v>
      </c>
      <c r="Q169" s="847"/>
      <c r="R169" s="848"/>
      <c r="S169" s="288"/>
    </row>
    <row r="170" spans="1:19" s="564" customFormat="1" ht="23.25" customHeight="1" thickBot="1">
      <c r="A170" s="816"/>
      <c r="B170" s="819"/>
      <c r="C170" s="819"/>
      <c r="D170" s="819"/>
      <c r="E170" s="819"/>
      <c r="F170" s="797"/>
      <c r="G170" s="392" t="s">
        <v>12</v>
      </c>
      <c r="H170" s="393" t="s">
        <v>13</v>
      </c>
      <c r="I170" s="394" t="s">
        <v>14</v>
      </c>
      <c r="J170" s="392" t="s">
        <v>12</v>
      </c>
      <c r="K170" s="393" t="s">
        <v>13</v>
      </c>
      <c r="L170" s="394" t="s">
        <v>14</v>
      </c>
      <c r="M170" s="392" t="s">
        <v>12</v>
      </c>
      <c r="N170" s="393" t="s">
        <v>13</v>
      </c>
      <c r="O170" s="394" t="s">
        <v>14</v>
      </c>
      <c r="P170" s="474" t="s">
        <v>12</v>
      </c>
      <c r="Q170" s="475" t="s">
        <v>13</v>
      </c>
      <c r="R170" s="476" t="s">
        <v>14</v>
      </c>
      <c r="S170" s="288"/>
    </row>
    <row r="171" spans="1:19" s="203" customFormat="1" ht="24">
      <c r="A171" s="519" t="s">
        <v>34</v>
      </c>
      <c r="B171" s="424">
        <v>10020000</v>
      </c>
      <c r="C171" s="424" t="s">
        <v>16</v>
      </c>
      <c r="D171" s="406">
        <f>SUM(G171:R171)</f>
        <v>15</v>
      </c>
      <c r="E171" s="406" t="s">
        <v>17</v>
      </c>
      <c r="F171" s="445">
        <v>2</v>
      </c>
      <c r="G171" s="8">
        <v>15</v>
      </c>
      <c r="H171" s="9"/>
      <c r="I171" s="10"/>
      <c r="J171" s="8"/>
      <c r="K171" s="9"/>
      <c r="L171" s="10"/>
      <c r="M171" s="22"/>
      <c r="N171" s="9"/>
      <c r="O171" s="10"/>
      <c r="P171" s="8"/>
      <c r="Q171" s="9"/>
      <c r="R171" s="10"/>
      <c r="S171" s="442"/>
    </row>
    <row r="172" spans="1:19" s="203" customFormat="1" ht="13.5" customHeight="1">
      <c r="A172" s="209" t="s">
        <v>35</v>
      </c>
      <c r="B172" s="205">
        <v>10020000</v>
      </c>
      <c r="C172" s="205" t="s">
        <v>16</v>
      </c>
      <c r="D172" s="406">
        <f>SUM(G172:R172)</f>
        <v>40</v>
      </c>
      <c r="E172" s="40" t="s">
        <v>17</v>
      </c>
      <c r="F172" s="41">
        <v>4</v>
      </c>
      <c r="G172" s="14">
        <v>15</v>
      </c>
      <c r="H172" s="12">
        <v>15</v>
      </c>
      <c r="I172" s="13">
        <v>10</v>
      </c>
      <c r="J172" s="14"/>
      <c r="K172" s="12"/>
      <c r="L172" s="13"/>
      <c r="M172" s="31"/>
      <c r="N172" s="12"/>
      <c r="O172" s="13"/>
      <c r="P172" s="14"/>
      <c r="Q172" s="12"/>
      <c r="R172" s="13"/>
      <c r="S172" s="442"/>
    </row>
    <row r="173" spans="1:19" s="203" customFormat="1">
      <c r="A173" s="209" t="s">
        <v>223</v>
      </c>
      <c r="B173" s="205">
        <v>10020000</v>
      </c>
      <c r="C173" s="205" t="s">
        <v>16</v>
      </c>
      <c r="D173" s="406">
        <f t="shared" ref="D173:D180" si="18">SUM(G173:R173)</f>
        <v>30</v>
      </c>
      <c r="E173" s="447" t="s">
        <v>18</v>
      </c>
      <c r="F173" s="41">
        <v>3</v>
      </c>
      <c r="G173" s="14"/>
      <c r="H173" s="12"/>
      <c r="I173" s="13"/>
      <c r="J173" s="14"/>
      <c r="K173" s="12">
        <v>15</v>
      </c>
      <c r="L173" s="13">
        <v>15</v>
      </c>
      <c r="M173" s="14"/>
      <c r="N173" s="32"/>
      <c r="O173" s="33"/>
      <c r="P173" s="14"/>
      <c r="Q173" s="12"/>
      <c r="R173" s="13"/>
      <c r="S173" s="442"/>
    </row>
    <row r="174" spans="1:19" s="203" customFormat="1" ht="24.75" thickBot="1">
      <c r="A174" s="210" t="s">
        <v>224</v>
      </c>
      <c r="B174" s="207">
        <v>10020000</v>
      </c>
      <c r="C174" s="207" t="s">
        <v>16</v>
      </c>
      <c r="D174" s="42">
        <f t="shared" si="18"/>
        <v>15</v>
      </c>
      <c r="E174" s="42" t="s">
        <v>18</v>
      </c>
      <c r="F174" s="43">
        <v>3</v>
      </c>
      <c r="G174" s="2"/>
      <c r="H174" s="3"/>
      <c r="I174" s="4"/>
      <c r="J174" s="2">
        <v>15</v>
      </c>
      <c r="K174" s="3"/>
      <c r="L174" s="4"/>
      <c r="M174" s="34"/>
      <c r="N174" s="35"/>
      <c r="O174" s="36"/>
      <c r="P174" s="2"/>
      <c r="Q174" s="3"/>
      <c r="R174" s="4"/>
      <c r="S174" s="442"/>
    </row>
    <row r="175" spans="1:19" s="203" customFormat="1" ht="24">
      <c r="A175" s="519" t="s">
        <v>225</v>
      </c>
      <c r="B175" s="424">
        <v>10020000</v>
      </c>
      <c r="C175" s="424" t="s">
        <v>20</v>
      </c>
      <c r="D175" s="406">
        <f>SUM(G175:R175)</f>
        <v>15</v>
      </c>
      <c r="E175" s="448" t="s">
        <v>18</v>
      </c>
      <c r="F175" s="445">
        <v>3</v>
      </c>
      <c r="G175" s="410"/>
      <c r="H175" s="490"/>
      <c r="I175" s="491"/>
      <c r="J175" s="410"/>
      <c r="K175" s="490"/>
      <c r="L175" s="491"/>
      <c r="M175" s="410"/>
      <c r="N175" s="407">
        <v>15</v>
      </c>
      <c r="O175" s="408"/>
      <c r="P175" s="410"/>
      <c r="Q175" s="407"/>
      <c r="R175" s="408"/>
      <c r="S175" s="442"/>
    </row>
    <row r="176" spans="1:19" s="442" customFormat="1" ht="24">
      <c r="A176" s="610" t="s">
        <v>221</v>
      </c>
      <c r="B176" s="536">
        <v>10020000</v>
      </c>
      <c r="C176" s="536" t="s">
        <v>20</v>
      </c>
      <c r="D176" s="83">
        <f>SUM(G176:R176)</f>
        <v>30</v>
      </c>
      <c r="E176" s="83" t="s">
        <v>18</v>
      </c>
      <c r="F176" s="563">
        <v>5</v>
      </c>
      <c r="G176" s="84"/>
      <c r="H176" s="85"/>
      <c r="I176" s="86"/>
      <c r="J176" s="84"/>
      <c r="K176" s="85"/>
      <c r="L176" s="86"/>
      <c r="M176" s="84"/>
      <c r="N176" s="85">
        <v>15</v>
      </c>
      <c r="O176" s="86">
        <v>15</v>
      </c>
      <c r="P176" s="84"/>
      <c r="Q176" s="85"/>
      <c r="R176" s="86"/>
    </row>
    <row r="177" spans="1:19" s="442" customFormat="1">
      <c r="A177" s="611" t="s">
        <v>226</v>
      </c>
      <c r="B177" s="536">
        <v>10020000</v>
      </c>
      <c r="C177" s="536" t="s">
        <v>20</v>
      </c>
      <c r="D177" s="83">
        <f>SUM(G177:R177)</f>
        <v>15</v>
      </c>
      <c r="E177" s="83" t="s">
        <v>18</v>
      </c>
      <c r="F177" s="612">
        <v>4</v>
      </c>
      <c r="G177" s="84"/>
      <c r="H177" s="85"/>
      <c r="I177" s="86"/>
      <c r="J177" s="84"/>
      <c r="K177" s="85"/>
      <c r="L177" s="86"/>
      <c r="M177" s="84"/>
      <c r="N177" s="85">
        <v>15</v>
      </c>
      <c r="O177" s="86"/>
      <c r="P177" s="84"/>
      <c r="Q177" s="85"/>
      <c r="R177" s="86"/>
    </row>
    <row r="178" spans="1:19" s="442" customFormat="1" ht="24">
      <c r="A178" s="613" t="s">
        <v>227</v>
      </c>
      <c r="B178" s="431">
        <v>10020000</v>
      </c>
      <c r="C178" s="431" t="s">
        <v>20</v>
      </c>
      <c r="D178" s="411">
        <f>SUM(G178:R178)</f>
        <v>45</v>
      </c>
      <c r="E178" s="411" t="s">
        <v>17</v>
      </c>
      <c r="F178" s="563">
        <v>3</v>
      </c>
      <c r="G178" s="401"/>
      <c r="H178" s="498"/>
      <c r="I178" s="402"/>
      <c r="J178" s="401"/>
      <c r="K178" s="498"/>
      <c r="L178" s="402"/>
      <c r="M178" s="401">
        <v>15</v>
      </c>
      <c r="N178" s="498">
        <v>30</v>
      </c>
      <c r="O178" s="402"/>
      <c r="P178" s="401"/>
      <c r="Q178" s="498"/>
      <c r="R178" s="402"/>
    </row>
    <row r="179" spans="1:19" s="442" customFormat="1" ht="24">
      <c r="A179" s="614" t="s">
        <v>222</v>
      </c>
      <c r="B179" s="431">
        <v>10020000</v>
      </c>
      <c r="C179" s="431" t="s">
        <v>20</v>
      </c>
      <c r="D179" s="411">
        <f>SUM(G179:R179)</f>
        <v>30</v>
      </c>
      <c r="E179" s="83" t="s">
        <v>18</v>
      </c>
      <c r="F179" s="396">
        <v>5</v>
      </c>
      <c r="G179" s="401"/>
      <c r="H179" s="498"/>
      <c r="I179" s="402"/>
      <c r="J179" s="401"/>
      <c r="K179" s="498"/>
      <c r="L179" s="402"/>
      <c r="M179" s="401"/>
      <c r="N179" s="498">
        <v>15</v>
      </c>
      <c r="O179" s="402">
        <v>15</v>
      </c>
      <c r="P179" s="401"/>
      <c r="Q179" s="498"/>
      <c r="R179" s="402"/>
    </row>
    <row r="180" spans="1:19" s="203" customFormat="1" ht="13.5" customHeight="1">
      <c r="A180" s="520" t="s">
        <v>228</v>
      </c>
      <c r="B180" s="205">
        <v>10020000</v>
      </c>
      <c r="C180" s="205" t="s">
        <v>20</v>
      </c>
      <c r="D180" s="406">
        <f t="shared" si="18"/>
        <v>20</v>
      </c>
      <c r="E180" s="447" t="s">
        <v>18</v>
      </c>
      <c r="F180" s="425">
        <v>6</v>
      </c>
      <c r="G180" s="212"/>
      <c r="H180" s="213"/>
      <c r="I180" s="214"/>
      <c r="J180" s="212"/>
      <c r="K180" s="213"/>
      <c r="L180" s="214"/>
      <c r="M180" s="212"/>
      <c r="N180" s="213"/>
      <c r="O180" s="214"/>
      <c r="P180" s="212"/>
      <c r="Q180" s="213"/>
      <c r="R180" s="214">
        <v>20</v>
      </c>
      <c r="S180" s="442"/>
    </row>
    <row r="181" spans="1:19" s="203" customFormat="1" ht="24.75" thickBot="1">
      <c r="A181" s="209" t="s">
        <v>229</v>
      </c>
      <c r="B181" s="205">
        <v>10020000</v>
      </c>
      <c r="C181" s="205" t="s">
        <v>20</v>
      </c>
      <c r="D181" s="406">
        <f>SUM(G181:R181)</f>
        <v>15</v>
      </c>
      <c r="E181" s="447" t="s">
        <v>18</v>
      </c>
      <c r="F181" s="41">
        <v>3</v>
      </c>
      <c r="G181" s="14"/>
      <c r="H181" s="12"/>
      <c r="I181" s="13"/>
      <c r="J181" s="14"/>
      <c r="K181" s="12"/>
      <c r="L181" s="13"/>
      <c r="M181" s="14"/>
      <c r="N181" s="12"/>
      <c r="O181" s="13"/>
      <c r="P181" s="31"/>
      <c r="Q181" s="12">
        <v>15</v>
      </c>
      <c r="R181" s="13"/>
      <c r="S181" s="442"/>
    </row>
    <row r="182" spans="1:19" s="203" customFormat="1" ht="36.75" thickBot="1">
      <c r="A182" s="215" t="s">
        <v>273</v>
      </c>
      <c r="B182" s="216">
        <v>10020000</v>
      </c>
      <c r="C182" s="45" t="s">
        <v>16</v>
      </c>
      <c r="D182" s="45">
        <v>40</v>
      </c>
      <c r="E182" s="45" t="s">
        <v>19</v>
      </c>
      <c r="F182" s="46">
        <v>2</v>
      </c>
      <c r="G182" s="80"/>
      <c r="H182" s="81"/>
      <c r="I182" s="82"/>
      <c r="J182" s="597"/>
      <c r="K182" s="598"/>
      <c r="L182" s="599"/>
      <c r="M182" s="88"/>
      <c r="N182" s="89"/>
      <c r="O182" s="90"/>
      <c r="P182" s="88"/>
      <c r="Q182" s="89"/>
      <c r="R182" s="90"/>
      <c r="S182" s="442"/>
    </row>
    <row r="183" spans="1:19" s="203" customFormat="1" ht="37.5" customHeight="1" thickBot="1">
      <c r="A183" s="217" t="s">
        <v>274</v>
      </c>
      <c r="B183" s="424">
        <v>10020000</v>
      </c>
      <c r="C183" s="51" t="s">
        <v>20</v>
      </c>
      <c r="D183" s="406">
        <v>60</v>
      </c>
      <c r="E183" s="51" t="s">
        <v>19</v>
      </c>
      <c r="F183" s="52">
        <v>3</v>
      </c>
      <c r="G183" s="218"/>
      <c r="H183" s="219"/>
      <c r="I183" s="220"/>
      <c r="J183" s="218"/>
      <c r="K183" s="219"/>
      <c r="L183" s="220"/>
      <c r="M183" s="221"/>
      <c r="N183" s="222"/>
      <c r="O183" s="223"/>
      <c r="P183" s="615"/>
      <c r="Q183" s="616"/>
      <c r="R183" s="617"/>
      <c r="S183" s="442"/>
    </row>
    <row r="184" spans="1:19" ht="12.75" thickBot="1">
      <c r="A184" s="919" t="s">
        <v>179</v>
      </c>
      <c r="B184" s="920"/>
      <c r="C184" s="921"/>
      <c r="D184" s="804">
        <f>SUM(D171:D181)</f>
        <v>270</v>
      </c>
      <c r="E184" s="806"/>
      <c r="F184" s="804">
        <f t="shared" ref="F184:R184" si="19">SUM(F171:F183)</f>
        <v>46</v>
      </c>
      <c r="G184" s="19">
        <f t="shared" si="19"/>
        <v>30</v>
      </c>
      <c r="H184" s="20">
        <f t="shared" si="19"/>
        <v>15</v>
      </c>
      <c r="I184" s="21">
        <f t="shared" si="19"/>
        <v>10</v>
      </c>
      <c r="J184" s="19">
        <f t="shared" si="19"/>
        <v>15</v>
      </c>
      <c r="K184" s="20">
        <f t="shared" si="19"/>
        <v>15</v>
      </c>
      <c r="L184" s="21">
        <f t="shared" si="19"/>
        <v>15</v>
      </c>
      <c r="M184" s="19">
        <f t="shared" si="19"/>
        <v>15</v>
      </c>
      <c r="N184" s="20">
        <f t="shared" si="19"/>
        <v>90</v>
      </c>
      <c r="O184" s="21">
        <f t="shared" si="19"/>
        <v>30</v>
      </c>
      <c r="P184" s="19">
        <f t="shared" si="19"/>
        <v>0</v>
      </c>
      <c r="Q184" s="20">
        <f t="shared" si="19"/>
        <v>15</v>
      </c>
      <c r="R184" s="21">
        <f t="shared" si="19"/>
        <v>20</v>
      </c>
    </row>
    <row r="185" spans="1:19" ht="12.75" thickBot="1">
      <c r="A185" s="922" t="s">
        <v>36</v>
      </c>
      <c r="B185" s="923"/>
      <c r="C185" s="924"/>
      <c r="D185" s="805"/>
      <c r="E185" s="807"/>
      <c r="F185" s="805"/>
      <c r="G185" s="908">
        <f>SUM(G184:L184)</f>
        <v>100</v>
      </c>
      <c r="H185" s="909"/>
      <c r="I185" s="909"/>
      <c r="J185" s="909"/>
      <c r="K185" s="909"/>
      <c r="L185" s="910"/>
      <c r="M185" s="908">
        <f>SUM(M184:R184)</f>
        <v>170</v>
      </c>
      <c r="N185" s="909"/>
      <c r="O185" s="909"/>
      <c r="P185" s="909"/>
      <c r="Q185" s="909"/>
      <c r="R185" s="910"/>
    </row>
    <row r="186" spans="1:19" ht="12.75" customHeight="1" thickBot="1">
      <c r="A186" s="905" t="s">
        <v>74</v>
      </c>
      <c r="B186" s="906"/>
      <c r="C186" s="906"/>
      <c r="D186" s="906"/>
      <c r="E186" s="906"/>
      <c r="F186" s="906"/>
      <c r="G186" s="906"/>
      <c r="H186" s="906"/>
      <c r="I186" s="906"/>
      <c r="J186" s="906"/>
      <c r="K186" s="906"/>
      <c r="L186" s="906"/>
      <c r="M186" s="906"/>
      <c r="N186" s="906"/>
      <c r="O186" s="906"/>
      <c r="P186" s="906"/>
      <c r="Q186" s="906"/>
      <c r="R186" s="907"/>
    </row>
    <row r="187" spans="1:19" ht="12.75" customHeight="1" thickBot="1">
      <c r="A187" s="722" t="s">
        <v>2</v>
      </c>
      <c r="B187" s="725" t="s">
        <v>3</v>
      </c>
      <c r="C187" s="725" t="s">
        <v>4</v>
      </c>
      <c r="D187" s="725" t="s">
        <v>5</v>
      </c>
      <c r="E187" s="725" t="s">
        <v>6</v>
      </c>
      <c r="F187" s="728" t="s">
        <v>7</v>
      </c>
      <c r="G187" s="731" t="s">
        <v>8</v>
      </c>
      <c r="H187" s="732"/>
      <c r="I187" s="732"/>
      <c r="J187" s="732"/>
      <c r="K187" s="732"/>
      <c r="L187" s="733"/>
      <c r="M187" s="731" t="s">
        <v>9</v>
      </c>
      <c r="N187" s="732"/>
      <c r="O187" s="732"/>
      <c r="P187" s="732"/>
      <c r="Q187" s="732"/>
      <c r="R187" s="733"/>
    </row>
    <row r="188" spans="1:19" ht="12" customHeight="1">
      <c r="A188" s="723"/>
      <c r="B188" s="726"/>
      <c r="C188" s="726"/>
      <c r="D188" s="726"/>
      <c r="E188" s="726"/>
      <c r="F188" s="729"/>
      <c r="G188" s="734" t="s">
        <v>10</v>
      </c>
      <c r="H188" s="735"/>
      <c r="I188" s="736"/>
      <c r="J188" s="734" t="s">
        <v>11</v>
      </c>
      <c r="K188" s="735"/>
      <c r="L188" s="736"/>
      <c r="M188" s="734" t="s">
        <v>10</v>
      </c>
      <c r="N188" s="735"/>
      <c r="O188" s="736"/>
      <c r="P188" s="734" t="s">
        <v>11</v>
      </c>
      <c r="Q188" s="735"/>
      <c r="R188" s="736"/>
    </row>
    <row r="189" spans="1:19" ht="23.25" customHeight="1" thickBot="1">
      <c r="A189" s="724"/>
      <c r="B189" s="727"/>
      <c r="C189" s="727"/>
      <c r="D189" s="727"/>
      <c r="E189" s="727"/>
      <c r="F189" s="730"/>
      <c r="G189" s="124" t="s">
        <v>12</v>
      </c>
      <c r="H189" s="125" t="s">
        <v>13</v>
      </c>
      <c r="I189" s="126" t="s">
        <v>14</v>
      </c>
      <c r="J189" s="124" t="s">
        <v>12</v>
      </c>
      <c r="K189" s="125" t="s">
        <v>13</v>
      </c>
      <c r="L189" s="126" t="s">
        <v>14</v>
      </c>
      <c r="M189" s="124" t="s">
        <v>12</v>
      </c>
      <c r="N189" s="125" t="s">
        <v>13</v>
      </c>
      <c r="O189" s="126" t="s">
        <v>14</v>
      </c>
      <c r="P189" s="127" t="s">
        <v>12</v>
      </c>
      <c r="Q189" s="128" t="s">
        <v>13</v>
      </c>
      <c r="R189" s="129" t="s">
        <v>14</v>
      </c>
    </row>
    <row r="190" spans="1:19" ht="12.75" thickBot="1">
      <c r="A190" s="911" t="s">
        <v>32</v>
      </c>
      <c r="B190" s="912"/>
      <c r="C190" s="912"/>
      <c r="D190" s="912"/>
      <c r="E190" s="912"/>
      <c r="F190" s="912"/>
      <c r="G190" s="912"/>
      <c r="H190" s="912"/>
      <c r="I190" s="912"/>
      <c r="J190" s="912"/>
      <c r="K190" s="912"/>
      <c r="L190" s="912"/>
      <c r="M190" s="912"/>
      <c r="N190" s="912"/>
      <c r="O190" s="912"/>
      <c r="P190" s="912"/>
      <c r="Q190" s="912"/>
      <c r="R190" s="913"/>
    </row>
    <row r="191" spans="1:19">
      <c r="A191" s="414" t="s">
        <v>239</v>
      </c>
      <c r="B191" s="415">
        <v>10020000</v>
      </c>
      <c r="C191" s="415" t="s">
        <v>16</v>
      </c>
      <c r="D191" s="415">
        <f>SUM(G191:R191)</f>
        <v>35</v>
      </c>
      <c r="E191" s="416" t="s">
        <v>17</v>
      </c>
      <c r="F191" s="417">
        <v>6</v>
      </c>
      <c r="G191" s="277">
        <v>15</v>
      </c>
      <c r="H191" s="278">
        <v>20</v>
      </c>
      <c r="I191" s="279"/>
      <c r="J191" s="418"/>
      <c r="K191" s="521"/>
      <c r="L191" s="437"/>
      <c r="M191" s="280"/>
      <c r="N191" s="278"/>
      <c r="O191" s="279"/>
      <c r="P191" s="418"/>
      <c r="Q191" s="521"/>
      <c r="R191" s="437"/>
    </row>
    <row r="192" spans="1:19" ht="12.75" thickBot="1">
      <c r="A192" s="522" t="s">
        <v>103</v>
      </c>
      <c r="B192" s="141">
        <v>10020000</v>
      </c>
      <c r="C192" s="142" t="s">
        <v>16</v>
      </c>
      <c r="D192" s="141">
        <f>SUM(G192:R192)</f>
        <v>15</v>
      </c>
      <c r="E192" s="141" t="s">
        <v>18</v>
      </c>
      <c r="F192" s="156">
        <v>2</v>
      </c>
      <c r="G192" s="523"/>
      <c r="H192" s="524"/>
      <c r="I192" s="525"/>
      <c r="J192" s="274"/>
      <c r="K192" s="524">
        <v>15</v>
      </c>
      <c r="L192" s="525"/>
      <c r="M192" s="523"/>
      <c r="N192" s="524"/>
      <c r="O192" s="525"/>
      <c r="P192" s="274"/>
      <c r="Q192" s="524"/>
      <c r="R192" s="525"/>
    </row>
    <row r="193" spans="1:18" ht="24">
      <c r="A193" s="419" t="s">
        <v>104</v>
      </c>
      <c r="B193" s="415">
        <v>10020000</v>
      </c>
      <c r="C193" s="415" t="s">
        <v>20</v>
      </c>
      <c r="D193" s="415">
        <f>SUM(G193:R193)</f>
        <v>15</v>
      </c>
      <c r="E193" s="416" t="s">
        <v>17</v>
      </c>
      <c r="F193" s="417">
        <v>4</v>
      </c>
      <c r="G193" s="420"/>
      <c r="H193" s="521"/>
      <c r="I193" s="437"/>
      <c r="J193" s="418"/>
      <c r="K193" s="521"/>
      <c r="L193" s="437"/>
      <c r="M193" s="420"/>
      <c r="N193" s="521">
        <v>15</v>
      </c>
      <c r="O193" s="437"/>
      <c r="P193" s="421"/>
      <c r="Q193" s="521"/>
      <c r="R193" s="437"/>
    </row>
    <row r="194" spans="1:18" ht="12.75" thickBot="1">
      <c r="A194" s="175" t="s">
        <v>105</v>
      </c>
      <c r="B194" s="526">
        <v>10020000</v>
      </c>
      <c r="C194" s="526" t="s">
        <v>20</v>
      </c>
      <c r="D194" s="415">
        <f>SUM(G194:R194)</f>
        <v>15</v>
      </c>
      <c r="E194" s="526" t="s">
        <v>18</v>
      </c>
      <c r="F194" s="157">
        <v>2</v>
      </c>
      <c r="G194" s="523"/>
      <c r="H194" s="524"/>
      <c r="I194" s="525"/>
      <c r="J194" s="183"/>
      <c r="K194" s="159"/>
      <c r="L194" s="160"/>
      <c r="M194" s="523"/>
      <c r="N194" s="524"/>
      <c r="O194" s="525"/>
      <c r="P194" s="183"/>
      <c r="Q194" s="159">
        <v>15</v>
      </c>
      <c r="R194" s="160"/>
    </row>
    <row r="195" spans="1:18" ht="12.75" thickBot="1">
      <c r="A195" s="911" t="s">
        <v>29</v>
      </c>
      <c r="B195" s="912"/>
      <c r="C195" s="912"/>
      <c r="D195" s="912"/>
      <c r="E195" s="912"/>
      <c r="F195" s="912"/>
      <c r="G195" s="912"/>
      <c r="H195" s="912"/>
      <c r="I195" s="912"/>
      <c r="J195" s="912"/>
      <c r="K195" s="912"/>
      <c r="L195" s="912"/>
      <c r="M195" s="912"/>
      <c r="N195" s="912"/>
      <c r="O195" s="912"/>
      <c r="P195" s="912"/>
      <c r="Q195" s="912"/>
      <c r="R195" s="913"/>
    </row>
    <row r="196" spans="1:18" ht="12.75" thickBot="1">
      <c r="A196" s="177" t="s">
        <v>47</v>
      </c>
      <c r="B196" s="189">
        <v>10020000</v>
      </c>
      <c r="C196" s="189" t="s">
        <v>16</v>
      </c>
      <c r="D196" s="189">
        <f>SUM(G196:R196)</f>
        <v>20</v>
      </c>
      <c r="E196" s="189" t="s">
        <v>17</v>
      </c>
      <c r="F196" s="190">
        <v>2</v>
      </c>
      <c r="G196" s="270"/>
      <c r="H196" s="271"/>
      <c r="I196" s="272"/>
      <c r="J196" s="186"/>
      <c r="K196" s="271">
        <v>20</v>
      </c>
      <c r="L196" s="272"/>
      <c r="M196" s="273"/>
      <c r="N196" s="271"/>
      <c r="O196" s="272"/>
      <c r="P196" s="186"/>
      <c r="Q196" s="271"/>
      <c r="R196" s="272"/>
    </row>
    <row r="197" spans="1:18" ht="12.75" thickBot="1">
      <c r="A197" s="419" t="s">
        <v>48</v>
      </c>
      <c r="B197" s="415">
        <v>10020000</v>
      </c>
      <c r="C197" s="415" t="s">
        <v>20</v>
      </c>
      <c r="D197" s="415">
        <f>SUM(G197:R197)</f>
        <v>20</v>
      </c>
      <c r="E197" s="415" t="s">
        <v>18</v>
      </c>
      <c r="F197" s="417">
        <v>3</v>
      </c>
      <c r="G197" s="192"/>
      <c r="H197" s="193"/>
      <c r="I197" s="194"/>
      <c r="J197" s="418"/>
      <c r="K197" s="521"/>
      <c r="L197" s="437"/>
      <c r="M197" s="192"/>
      <c r="N197" s="193">
        <v>20</v>
      </c>
      <c r="O197" s="194"/>
      <c r="P197" s="418"/>
      <c r="Q197" s="521"/>
      <c r="R197" s="437"/>
    </row>
    <row r="198" spans="1:18" ht="12.75" thickBot="1">
      <c r="A198" s="911" t="s">
        <v>46</v>
      </c>
      <c r="B198" s="912"/>
      <c r="C198" s="912"/>
      <c r="D198" s="912"/>
      <c r="E198" s="912"/>
      <c r="F198" s="912"/>
      <c r="G198" s="912"/>
      <c r="H198" s="912"/>
      <c r="I198" s="912"/>
      <c r="J198" s="912"/>
      <c r="K198" s="912"/>
      <c r="L198" s="912"/>
      <c r="M198" s="912"/>
      <c r="N198" s="912"/>
      <c r="O198" s="912"/>
      <c r="P198" s="912"/>
      <c r="Q198" s="912"/>
      <c r="R198" s="913"/>
    </row>
    <row r="199" spans="1:18" ht="12.75" thickBot="1">
      <c r="A199" s="177" t="s">
        <v>49</v>
      </c>
      <c r="B199" s="189">
        <v>10020000</v>
      </c>
      <c r="C199" s="189" t="s">
        <v>16</v>
      </c>
      <c r="D199" s="189">
        <f t="shared" ref="D199:D204" si="20">SUM(G199:R199)</f>
        <v>20</v>
      </c>
      <c r="E199" s="189" t="s">
        <v>17</v>
      </c>
      <c r="F199" s="190">
        <v>2</v>
      </c>
      <c r="G199" s="270"/>
      <c r="H199" s="271"/>
      <c r="I199" s="272"/>
      <c r="J199" s="186"/>
      <c r="K199" s="271">
        <v>20</v>
      </c>
      <c r="L199" s="272"/>
      <c r="M199" s="273"/>
      <c r="N199" s="271"/>
      <c r="O199" s="272"/>
      <c r="P199" s="186"/>
      <c r="Q199" s="271"/>
      <c r="R199" s="272"/>
    </row>
    <row r="200" spans="1:18">
      <c r="A200" s="176" t="s">
        <v>240</v>
      </c>
      <c r="B200" s="526">
        <v>10020000</v>
      </c>
      <c r="C200" s="526" t="s">
        <v>20</v>
      </c>
      <c r="D200" s="415">
        <f t="shared" si="20"/>
        <v>35</v>
      </c>
      <c r="E200" s="416" t="s">
        <v>17</v>
      </c>
      <c r="F200" s="157">
        <v>4</v>
      </c>
      <c r="G200" s="158"/>
      <c r="H200" s="159"/>
      <c r="I200" s="160"/>
      <c r="J200" s="183"/>
      <c r="K200" s="159"/>
      <c r="L200" s="160"/>
      <c r="M200" s="158">
        <v>15</v>
      </c>
      <c r="N200" s="159">
        <v>20</v>
      </c>
      <c r="O200" s="160"/>
      <c r="P200" s="183"/>
      <c r="Q200" s="159"/>
      <c r="R200" s="160"/>
    </row>
    <row r="201" spans="1:18">
      <c r="A201" s="176" t="s">
        <v>106</v>
      </c>
      <c r="B201" s="526">
        <v>10020000</v>
      </c>
      <c r="C201" s="526" t="s">
        <v>20</v>
      </c>
      <c r="D201" s="415">
        <f t="shared" si="20"/>
        <v>20</v>
      </c>
      <c r="E201" s="526" t="s">
        <v>18</v>
      </c>
      <c r="F201" s="157">
        <v>6</v>
      </c>
      <c r="G201" s="158"/>
      <c r="H201" s="159"/>
      <c r="I201" s="160"/>
      <c r="J201" s="183"/>
      <c r="K201" s="159"/>
      <c r="L201" s="160"/>
      <c r="M201" s="158"/>
      <c r="N201" s="159">
        <v>20</v>
      </c>
      <c r="O201" s="160"/>
      <c r="P201" s="183"/>
      <c r="Q201" s="159"/>
      <c r="R201" s="160"/>
    </row>
    <row r="202" spans="1:18" ht="24">
      <c r="A202" s="176" t="s">
        <v>50</v>
      </c>
      <c r="B202" s="526">
        <v>10020000</v>
      </c>
      <c r="C202" s="526" t="s">
        <v>20</v>
      </c>
      <c r="D202" s="415">
        <f t="shared" si="20"/>
        <v>15</v>
      </c>
      <c r="E202" s="526" t="s">
        <v>17</v>
      </c>
      <c r="F202" s="157">
        <v>5</v>
      </c>
      <c r="G202" s="158"/>
      <c r="H202" s="159"/>
      <c r="I202" s="160"/>
      <c r="J202" s="183"/>
      <c r="K202" s="159"/>
      <c r="L202" s="160"/>
      <c r="M202" s="158"/>
      <c r="N202" s="159">
        <v>15</v>
      </c>
      <c r="O202" s="160"/>
      <c r="P202" s="183"/>
      <c r="Q202" s="159"/>
      <c r="R202" s="160"/>
    </row>
    <row r="203" spans="1:18">
      <c r="A203" s="419" t="s">
        <v>107</v>
      </c>
      <c r="B203" s="415">
        <v>10020000</v>
      </c>
      <c r="C203" s="415" t="s">
        <v>20</v>
      </c>
      <c r="D203" s="415">
        <f>SUM(G203:R203)</f>
        <v>15</v>
      </c>
      <c r="E203" s="415" t="s">
        <v>18</v>
      </c>
      <c r="F203" s="417">
        <v>2</v>
      </c>
      <c r="G203" s="420"/>
      <c r="H203" s="521"/>
      <c r="I203" s="437"/>
      <c r="J203" s="418"/>
      <c r="K203" s="521"/>
      <c r="L203" s="437"/>
      <c r="M203" s="422"/>
      <c r="N203" s="527"/>
      <c r="O203" s="528"/>
      <c r="P203" s="418"/>
      <c r="Q203" s="521">
        <v>15</v>
      </c>
      <c r="R203" s="437"/>
    </row>
    <row r="204" spans="1:18" ht="12.75" thickBot="1">
      <c r="A204" s="529" t="s">
        <v>108</v>
      </c>
      <c r="B204" s="141">
        <v>10020000</v>
      </c>
      <c r="C204" s="142" t="s">
        <v>20</v>
      </c>
      <c r="D204" s="141">
        <f t="shared" si="20"/>
        <v>15</v>
      </c>
      <c r="E204" s="141" t="s">
        <v>18</v>
      </c>
      <c r="F204" s="156">
        <v>3</v>
      </c>
      <c r="G204" s="530"/>
      <c r="H204" s="531"/>
      <c r="I204" s="532"/>
      <c r="J204" s="275"/>
      <c r="K204" s="531"/>
      <c r="L204" s="532"/>
      <c r="M204" s="523"/>
      <c r="N204" s="524"/>
      <c r="O204" s="525"/>
      <c r="P204" s="274"/>
      <c r="Q204" s="524">
        <v>15</v>
      </c>
      <c r="R204" s="525"/>
    </row>
    <row r="205" spans="1:18" ht="36.75" thickBot="1">
      <c r="A205" s="177" t="s">
        <v>275</v>
      </c>
      <c r="B205" s="144">
        <v>10020000</v>
      </c>
      <c r="C205" s="144" t="s">
        <v>16</v>
      </c>
      <c r="D205" s="162">
        <v>40</v>
      </c>
      <c r="E205" s="144" t="s">
        <v>19</v>
      </c>
      <c r="F205" s="163">
        <v>2</v>
      </c>
      <c r="G205" s="164"/>
      <c r="H205" s="165"/>
      <c r="I205" s="166"/>
      <c r="J205" s="679"/>
      <c r="K205" s="680"/>
      <c r="L205" s="681"/>
      <c r="M205" s="164"/>
      <c r="N205" s="165"/>
      <c r="O205" s="166"/>
      <c r="P205" s="200"/>
      <c r="Q205" s="165"/>
      <c r="R205" s="166"/>
    </row>
    <row r="206" spans="1:18" ht="36.75" thickBot="1">
      <c r="A206" s="178" t="s">
        <v>276</v>
      </c>
      <c r="B206" s="143">
        <v>10020000</v>
      </c>
      <c r="C206" s="143" t="s">
        <v>20</v>
      </c>
      <c r="D206" s="182">
        <v>60</v>
      </c>
      <c r="E206" s="143" t="s">
        <v>19</v>
      </c>
      <c r="F206" s="167">
        <v>3</v>
      </c>
      <c r="G206" s="168"/>
      <c r="H206" s="169"/>
      <c r="I206" s="170"/>
      <c r="J206" s="276"/>
      <c r="K206" s="169"/>
      <c r="L206" s="170"/>
      <c r="M206" s="168"/>
      <c r="N206" s="169"/>
      <c r="O206" s="170"/>
      <c r="P206" s="682"/>
      <c r="Q206" s="683"/>
      <c r="R206" s="684"/>
    </row>
    <row r="207" spans="1:18" ht="12.75" thickBot="1">
      <c r="A207" s="919" t="s">
        <v>179</v>
      </c>
      <c r="B207" s="920"/>
      <c r="C207" s="921"/>
      <c r="D207" s="804">
        <f>SUM(D191:D204)</f>
        <v>240</v>
      </c>
      <c r="E207" s="806"/>
      <c r="F207" s="804">
        <f t="shared" ref="F207:N207" si="21">SUM(F191:F206)</f>
        <v>46</v>
      </c>
      <c r="G207" s="19">
        <f t="shared" si="21"/>
        <v>15</v>
      </c>
      <c r="H207" s="20">
        <f t="shared" si="21"/>
        <v>20</v>
      </c>
      <c r="I207" s="21">
        <f t="shared" si="21"/>
        <v>0</v>
      </c>
      <c r="J207" s="19">
        <f t="shared" si="21"/>
        <v>0</v>
      </c>
      <c r="K207" s="20">
        <f t="shared" si="21"/>
        <v>55</v>
      </c>
      <c r="L207" s="21">
        <f t="shared" si="21"/>
        <v>0</v>
      </c>
      <c r="M207" s="19">
        <f t="shared" si="21"/>
        <v>15</v>
      </c>
      <c r="N207" s="20">
        <f t="shared" si="21"/>
        <v>90</v>
      </c>
      <c r="O207" s="21">
        <f>SUM(O199:O206,O196:O197,O191:O194)</f>
        <v>0</v>
      </c>
      <c r="P207" s="19">
        <f>SUM(P191:P194,P196:P197,P199:P206)</f>
        <v>0</v>
      </c>
      <c r="Q207" s="20">
        <f>SUM(Q191:Q194,Q196:Q197,Q199:Q206)</f>
        <v>45</v>
      </c>
      <c r="R207" s="21">
        <f>SUM(R191:R194,R196:R197,R199:R206)</f>
        <v>0</v>
      </c>
    </row>
    <row r="208" spans="1:18" ht="12.75" thickBot="1">
      <c r="A208" s="922" t="s">
        <v>36</v>
      </c>
      <c r="B208" s="923"/>
      <c r="C208" s="924"/>
      <c r="D208" s="805"/>
      <c r="E208" s="807"/>
      <c r="F208" s="805"/>
      <c r="G208" s="908">
        <f>SUM(G207:L207)</f>
        <v>90</v>
      </c>
      <c r="H208" s="909"/>
      <c r="I208" s="909"/>
      <c r="J208" s="909"/>
      <c r="K208" s="909"/>
      <c r="L208" s="910"/>
      <c r="M208" s="908">
        <f>SUM(M207:R207)</f>
        <v>150</v>
      </c>
      <c r="N208" s="909"/>
      <c r="O208" s="909"/>
      <c r="P208" s="909"/>
      <c r="Q208" s="909"/>
      <c r="R208" s="910"/>
    </row>
    <row r="209" spans="1:19" s="203" customFormat="1" ht="12.75" customHeight="1" thickBot="1">
      <c r="A209" s="925" t="s">
        <v>137</v>
      </c>
      <c r="B209" s="926"/>
      <c r="C209" s="926"/>
      <c r="D209" s="926"/>
      <c r="E209" s="926"/>
      <c r="F209" s="926"/>
      <c r="G209" s="926"/>
      <c r="H209" s="926"/>
      <c r="I209" s="926"/>
      <c r="J209" s="926"/>
      <c r="K209" s="926"/>
      <c r="L209" s="926"/>
      <c r="M209" s="926"/>
      <c r="N209" s="926"/>
      <c r="O209" s="926"/>
      <c r="P209" s="926"/>
      <c r="Q209" s="926"/>
      <c r="R209" s="927"/>
      <c r="S209" s="442"/>
    </row>
    <row r="210" spans="1:19" s="620" customFormat="1" ht="12.75" customHeight="1" thickBot="1">
      <c r="A210" s="722" t="s">
        <v>2</v>
      </c>
      <c r="B210" s="725" t="s">
        <v>3</v>
      </c>
      <c r="C210" s="725" t="s">
        <v>4</v>
      </c>
      <c r="D210" s="725" t="s">
        <v>5</v>
      </c>
      <c r="E210" s="725" t="s">
        <v>6</v>
      </c>
      <c r="F210" s="728" t="s">
        <v>7</v>
      </c>
      <c r="G210" s="731" t="s">
        <v>8</v>
      </c>
      <c r="H210" s="732"/>
      <c r="I210" s="732"/>
      <c r="J210" s="732"/>
      <c r="K210" s="732"/>
      <c r="L210" s="733"/>
      <c r="M210" s="731" t="s">
        <v>9</v>
      </c>
      <c r="N210" s="732"/>
      <c r="O210" s="732"/>
      <c r="P210" s="732"/>
      <c r="Q210" s="732"/>
      <c r="R210" s="733"/>
      <c r="S210" s="288"/>
    </row>
    <row r="211" spans="1:19" s="620" customFormat="1" ht="12" customHeight="1">
      <c r="A211" s="723"/>
      <c r="B211" s="726"/>
      <c r="C211" s="726"/>
      <c r="D211" s="726"/>
      <c r="E211" s="726"/>
      <c r="F211" s="729"/>
      <c r="G211" s="734" t="s">
        <v>10</v>
      </c>
      <c r="H211" s="735"/>
      <c r="I211" s="736"/>
      <c r="J211" s="734" t="s">
        <v>11</v>
      </c>
      <c r="K211" s="735"/>
      <c r="L211" s="736"/>
      <c r="M211" s="734" t="s">
        <v>10</v>
      </c>
      <c r="N211" s="735"/>
      <c r="O211" s="736"/>
      <c r="P211" s="734" t="s">
        <v>11</v>
      </c>
      <c r="Q211" s="735"/>
      <c r="R211" s="736"/>
      <c r="S211" s="288"/>
    </row>
    <row r="212" spans="1:19" s="620" customFormat="1" ht="23.25" customHeight="1" thickBot="1">
      <c r="A212" s="724"/>
      <c r="B212" s="727"/>
      <c r="C212" s="727"/>
      <c r="D212" s="727"/>
      <c r="E212" s="727"/>
      <c r="F212" s="730"/>
      <c r="G212" s="124" t="s">
        <v>12</v>
      </c>
      <c r="H212" s="125" t="s">
        <v>13</v>
      </c>
      <c r="I212" s="126" t="s">
        <v>14</v>
      </c>
      <c r="J212" s="124" t="s">
        <v>12</v>
      </c>
      <c r="K212" s="125" t="s">
        <v>13</v>
      </c>
      <c r="L212" s="126" t="s">
        <v>14</v>
      </c>
      <c r="M212" s="124" t="s">
        <v>12</v>
      </c>
      <c r="N212" s="125" t="s">
        <v>13</v>
      </c>
      <c r="O212" s="126" t="s">
        <v>14</v>
      </c>
      <c r="P212" s="127" t="s">
        <v>12</v>
      </c>
      <c r="Q212" s="128" t="s">
        <v>13</v>
      </c>
      <c r="R212" s="129" t="s">
        <v>14</v>
      </c>
      <c r="S212" s="288"/>
    </row>
    <row r="213" spans="1:19" s="203" customFormat="1">
      <c r="A213" s="423" t="s">
        <v>138</v>
      </c>
      <c r="B213" s="424">
        <v>10020000</v>
      </c>
      <c r="C213" s="424" t="s">
        <v>16</v>
      </c>
      <c r="D213" s="424">
        <f>SUM(G213:R213)</f>
        <v>20</v>
      </c>
      <c r="E213" s="400" t="s">
        <v>17</v>
      </c>
      <c r="F213" s="425">
        <v>3</v>
      </c>
      <c r="G213" s="410">
        <v>10</v>
      </c>
      <c r="H213" s="407">
        <v>10</v>
      </c>
      <c r="I213" s="426"/>
      <c r="J213" s="427"/>
      <c r="K213" s="407"/>
      <c r="L213" s="428"/>
      <c r="M213" s="409"/>
      <c r="N213" s="407"/>
      <c r="O213" s="426"/>
      <c r="P213" s="427"/>
      <c r="Q213" s="407"/>
      <c r="R213" s="408"/>
      <c r="S213" s="442"/>
    </row>
    <row r="214" spans="1:19" s="203" customFormat="1">
      <c r="A214" s="290" t="s">
        <v>139</v>
      </c>
      <c r="B214" s="205">
        <v>10020000</v>
      </c>
      <c r="C214" s="205" t="s">
        <v>16</v>
      </c>
      <c r="D214" s="424">
        <f>SUM(G214:R214)</f>
        <v>20</v>
      </c>
      <c r="E214" s="6" t="s">
        <v>17</v>
      </c>
      <c r="F214" s="211">
        <v>3</v>
      </c>
      <c r="G214" s="14">
        <v>10</v>
      </c>
      <c r="H214" s="12">
        <v>10</v>
      </c>
      <c r="I214" s="95"/>
      <c r="J214" s="96"/>
      <c r="K214" s="12"/>
      <c r="L214" s="214"/>
      <c r="M214" s="14"/>
      <c r="N214" s="12"/>
      <c r="O214" s="95"/>
      <c r="P214" s="96"/>
      <c r="Q214" s="12"/>
      <c r="R214" s="13"/>
      <c r="S214" s="442"/>
    </row>
    <row r="215" spans="1:19" s="294" customFormat="1" ht="12.75" thickBot="1">
      <c r="A215" s="533" t="s">
        <v>241</v>
      </c>
      <c r="B215" s="291">
        <v>10020000</v>
      </c>
      <c r="C215" s="291" t="s">
        <v>16</v>
      </c>
      <c r="D215" s="291">
        <f>SUM(G215:R215)</f>
        <v>50</v>
      </c>
      <c r="E215" s="42" t="s">
        <v>17</v>
      </c>
      <c r="F215" s="292">
        <v>6</v>
      </c>
      <c r="G215" s="34"/>
      <c r="H215" s="35"/>
      <c r="I215" s="534"/>
      <c r="J215" s="293">
        <v>20</v>
      </c>
      <c r="K215" s="35">
        <v>30</v>
      </c>
      <c r="L215" s="535"/>
      <c r="M215" s="34"/>
      <c r="N215" s="35"/>
      <c r="O215" s="534"/>
      <c r="P215" s="293"/>
      <c r="Q215" s="35"/>
      <c r="R215" s="36"/>
      <c r="S215" s="442"/>
    </row>
    <row r="216" spans="1:19" s="203" customFormat="1">
      <c r="A216" s="423" t="s">
        <v>140</v>
      </c>
      <c r="B216" s="424">
        <v>10020000</v>
      </c>
      <c r="C216" s="424" t="s">
        <v>20</v>
      </c>
      <c r="D216" s="424">
        <f>SUM(G216:R216)</f>
        <v>20</v>
      </c>
      <c r="E216" s="448" t="s">
        <v>18</v>
      </c>
      <c r="F216" s="425">
        <v>4</v>
      </c>
      <c r="G216" s="410"/>
      <c r="H216" s="407"/>
      <c r="I216" s="426"/>
      <c r="J216" s="427"/>
      <c r="K216" s="407"/>
      <c r="L216" s="428"/>
      <c r="M216" s="410"/>
      <c r="N216" s="407">
        <v>20</v>
      </c>
      <c r="O216" s="426"/>
      <c r="P216" s="430"/>
      <c r="Q216" s="407"/>
      <c r="R216" s="408"/>
      <c r="S216" s="442"/>
    </row>
    <row r="217" spans="1:19" s="203" customFormat="1">
      <c r="A217" s="290" t="s">
        <v>141</v>
      </c>
      <c r="B217" s="205">
        <v>10020000</v>
      </c>
      <c r="C217" s="205" t="s">
        <v>20</v>
      </c>
      <c r="D217" s="424">
        <f>SUM(G217:R217)</f>
        <v>15</v>
      </c>
      <c r="E217" s="447" t="s">
        <v>18</v>
      </c>
      <c r="F217" s="211">
        <v>4</v>
      </c>
      <c r="G217" s="14"/>
      <c r="H217" s="12"/>
      <c r="I217" s="95"/>
      <c r="J217" s="96"/>
      <c r="K217" s="12"/>
      <c r="L217" s="214"/>
      <c r="M217" s="14"/>
      <c r="N217" s="12">
        <v>15</v>
      </c>
      <c r="O217" s="95"/>
      <c r="P217" s="96"/>
      <c r="Q217" s="12"/>
      <c r="R217" s="214"/>
      <c r="S217" s="442"/>
    </row>
    <row r="218" spans="1:19" s="203" customFormat="1" ht="24">
      <c r="A218" s="295" t="s">
        <v>242</v>
      </c>
      <c r="B218" s="205">
        <v>10020000</v>
      </c>
      <c r="C218" s="205" t="s">
        <v>20</v>
      </c>
      <c r="D218" s="424">
        <f t="shared" ref="D218:D223" si="22">SUM(G218:R218)</f>
        <v>35</v>
      </c>
      <c r="E218" s="6" t="s">
        <v>17</v>
      </c>
      <c r="F218" s="211">
        <v>4</v>
      </c>
      <c r="G218" s="14"/>
      <c r="H218" s="12"/>
      <c r="I218" s="95"/>
      <c r="J218" s="96"/>
      <c r="K218" s="12"/>
      <c r="L218" s="13"/>
      <c r="M218" s="14">
        <v>15</v>
      </c>
      <c r="N218" s="12">
        <v>20</v>
      </c>
      <c r="O218" s="95"/>
      <c r="P218" s="96"/>
      <c r="Q218" s="12"/>
      <c r="R218" s="214"/>
      <c r="S218" s="442"/>
    </row>
    <row r="219" spans="1:19" s="203" customFormat="1">
      <c r="A219" s="290" t="s">
        <v>142</v>
      </c>
      <c r="B219" s="205">
        <v>10020000</v>
      </c>
      <c r="C219" s="205" t="s">
        <v>20</v>
      </c>
      <c r="D219" s="424">
        <f t="shared" si="22"/>
        <v>20</v>
      </c>
      <c r="E219" s="447" t="s">
        <v>18</v>
      </c>
      <c r="F219" s="211">
        <v>4</v>
      </c>
      <c r="G219" s="14"/>
      <c r="H219" s="12"/>
      <c r="I219" s="95"/>
      <c r="J219" s="96"/>
      <c r="K219" s="12"/>
      <c r="L219" s="13"/>
      <c r="M219" s="14"/>
      <c r="N219" s="12">
        <v>20</v>
      </c>
      <c r="O219" s="95"/>
      <c r="P219" s="96"/>
      <c r="Q219" s="12"/>
      <c r="R219" s="214"/>
      <c r="S219" s="442"/>
    </row>
    <row r="220" spans="1:19" s="203" customFormat="1" ht="24">
      <c r="A220" s="290" t="s">
        <v>243</v>
      </c>
      <c r="B220" s="205">
        <v>10020000</v>
      </c>
      <c r="C220" s="205" t="s">
        <v>20</v>
      </c>
      <c r="D220" s="424">
        <f t="shared" si="22"/>
        <v>15</v>
      </c>
      <c r="E220" s="6" t="s">
        <v>17</v>
      </c>
      <c r="F220" s="211">
        <v>2</v>
      </c>
      <c r="G220" s="14"/>
      <c r="H220" s="12"/>
      <c r="I220" s="95"/>
      <c r="J220" s="96"/>
      <c r="K220" s="12"/>
      <c r="L220" s="13"/>
      <c r="M220" s="14">
        <v>15</v>
      </c>
      <c r="N220" s="12"/>
      <c r="O220" s="95"/>
      <c r="P220" s="96"/>
      <c r="Q220" s="12"/>
      <c r="R220" s="214"/>
      <c r="S220" s="442"/>
    </row>
    <row r="221" spans="1:19" s="203" customFormat="1">
      <c r="A221" s="290" t="s">
        <v>146</v>
      </c>
      <c r="B221" s="205">
        <v>10020000</v>
      </c>
      <c r="C221" s="205" t="s">
        <v>20</v>
      </c>
      <c r="D221" s="424">
        <f t="shared" si="22"/>
        <v>15</v>
      </c>
      <c r="E221" s="447" t="s">
        <v>18</v>
      </c>
      <c r="F221" s="211">
        <v>4</v>
      </c>
      <c r="G221" s="14"/>
      <c r="H221" s="12"/>
      <c r="I221" s="95"/>
      <c r="J221" s="96"/>
      <c r="K221" s="12"/>
      <c r="L221" s="13"/>
      <c r="M221" s="14"/>
      <c r="N221" s="12"/>
      <c r="O221" s="95">
        <v>15</v>
      </c>
      <c r="P221" s="96"/>
      <c r="Q221" s="12"/>
      <c r="R221" s="214"/>
      <c r="S221" s="442"/>
    </row>
    <row r="222" spans="1:19" s="203" customFormat="1" ht="24">
      <c r="A222" s="290" t="s">
        <v>143</v>
      </c>
      <c r="B222" s="205">
        <v>10020000</v>
      </c>
      <c r="C222" s="205" t="s">
        <v>20</v>
      </c>
      <c r="D222" s="424">
        <f t="shared" si="22"/>
        <v>10</v>
      </c>
      <c r="E222" s="447" t="s">
        <v>18</v>
      </c>
      <c r="F222" s="211">
        <v>3</v>
      </c>
      <c r="G222" s="14"/>
      <c r="H222" s="12"/>
      <c r="I222" s="95"/>
      <c r="J222" s="96"/>
      <c r="K222" s="12"/>
      <c r="L222" s="13"/>
      <c r="M222" s="14"/>
      <c r="N222" s="12"/>
      <c r="O222" s="95"/>
      <c r="P222" s="96"/>
      <c r="Q222" s="12">
        <v>10</v>
      </c>
      <c r="R222" s="214"/>
      <c r="S222" s="442"/>
    </row>
    <row r="223" spans="1:19" s="203" customFormat="1">
      <c r="A223" s="290" t="s">
        <v>144</v>
      </c>
      <c r="B223" s="205">
        <v>10020000</v>
      </c>
      <c r="C223" s="205" t="s">
        <v>20</v>
      </c>
      <c r="D223" s="424">
        <f t="shared" si="22"/>
        <v>10</v>
      </c>
      <c r="E223" s="447" t="s">
        <v>18</v>
      </c>
      <c r="F223" s="211">
        <v>2</v>
      </c>
      <c r="G223" s="14"/>
      <c r="H223" s="12"/>
      <c r="I223" s="95"/>
      <c r="J223" s="96"/>
      <c r="K223" s="12"/>
      <c r="L223" s="13"/>
      <c r="M223" s="14"/>
      <c r="N223" s="12"/>
      <c r="O223" s="95"/>
      <c r="P223" s="96"/>
      <c r="Q223" s="12">
        <v>10</v>
      </c>
      <c r="R223" s="214"/>
      <c r="S223" s="442"/>
    </row>
    <row r="224" spans="1:19" s="203" customFormat="1" ht="24.75" thickBot="1">
      <c r="A224" s="533" t="s">
        <v>145</v>
      </c>
      <c r="B224" s="291">
        <v>10020000</v>
      </c>
      <c r="C224" s="291" t="s">
        <v>20</v>
      </c>
      <c r="D224" s="291">
        <f>SUM(G224:R224)</f>
        <v>10</v>
      </c>
      <c r="E224" s="42" t="s">
        <v>18</v>
      </c>
      <c r="F224" s="292">
        <v>2</v>
      </c>
      <c r="G224" s="34"/>
      <c r="H224" s="35"/>
      <c r="I224" s="534"/>
      <c r="J224" s="293"/>
      <c r="K224" s="35"/>
      <c r="L224" s="36"/>
      <c r="M224" s="34"/>
      <c r="N224" s="35"/>
      <c r="O224" s="534"/>
      <c r="P224" s="293"/>
      <c r="Q224" s="35">
        <v>10</v>
      </c>
      <c r="R224" s="535"/>
      <c r="S224" s="442"/>
    </row>
    <row r="225" spans="1:19" s="203" customFormat="1" ht="36">
      <c r="A225" s="423" t="s">
        <v>275</v>
      </c>
      <c r="B225" s="87">
        <v>10020000</v>
      </c>
      <c r="C225" s="431" t="s">
        <v>16</v>
      </c>
      <c r="D225" s="432">
        <v>40</v>
      </c>
      <c r="E225" s="411" t="s">
        <v>19</v>
      </c>
      <c r="F225" s="388">
        <v>2</v>
      </c>
      <c r="G225" s="401"/>
      <c r="H225" s="498"/>
      <c r="I225" s="433"/>
      <c r="J225" s="685"/>
      <c r="K225" s="668"/>
      <c r="L225" s="673"/>
      <c r="M225" s="401"/>
      <c r="N225" s="498"/>
      <c r="O225" s="433"/>
      <c r="P225" s="434"/>
      <c r="Q225" s="498"/>
      <c r="R225" s="402"/>
      <c r="S225" s="442"/>
    </row>
    <row r="226" spans="1:19" s="203" customFormat="1" ht="36.75" thickBot="1">
      <c r="A226" s="290" t="s">
        <v>276</v>
      </c>
      <c r="B226" s="83">
        <v>10020000</v>
      </c>
      <c r="C226" s="536" t="s">
        <v>20</v>
      </c>
      <c r="D226" s="205">
        <v>60</v>
      </c>
      <c r="E226" s="83" t="s">
        <v>19</v>
      </c>
      <c r="F226" s="41">
        <v>3</v>
      </c>
      <c r="G226" s="84"/>
      <c r="H226" s="85"/>
      <c r="I226" s="296"/>
      <c r="J226" s="297"/>
      <c r="K226" s="85"/>
      <c r="L226" s="86"/>
      <c r="M226" s="84"/>
      <c r="N226" s="85"/>
      <c r="O226" s="296"/>
      <c r="P226" s="686"/>
      <c r="Q226" s="687"/>
      <c r="R226" s="688"/>
      <c r="S226" s="442"/>
    </row>
    <row r="227" spans="1:19" s="203" customFormat="1">
      <c r="A227" s="928" t="s">
        <v>179</v>
      </c>
      <c r="B227" s="929"/>
      <c r="C227" s="929"/>
      <c r="D227" s="832">
        <f>SUM(D213:D224)</f>
        <v>240</v>
      </c>
      <c r="E227" s="834"/>
      <c r="F227" s="930">
        <f t="shared" ref="F227:R227" si="23">SUM(F213:F226)</f>
        <v>46</v>
      </c>
      <c r="G227" s="298">
        <f t="shared" si="23"/>
        <v>20</v>
      </c>
      <c r="H227" s="299">
        <f t="shared" si="23"/>
        <v>20</v>
      </c>
      <c r="I227" s="300">
        <f t="shared" si="23"/>
        <v>0</v>
      </c>
      <c r="J227" s="301">
        <f t="shared" si="23"/>
        <v>20</v>
      </c>
      <c r="K227" s="299">
        <f t="shared" si="23"/>
        <v>30</v>
      </c>
      <c r="L227" s="302">
        <f t="shared" si="23"/>
        <v>0</v>
      </c>
      <c r="M227" s="298">
        <f t="shared" si="23"/>
        <v>30</v>
      </c>
      <c r="N227" s="299">
        <f t="shared" si="23"/>
        <v>75</v>
      </c>
      <c r="O227" s="300">
        <f t="shared" si="23"/>
        <v>15</v>
      </c>
      <c r="P227" s="301">
        <f t="shared" si="23"/>
        <v>0</v>
      </c>
      <c r="Q227" s="299">
        <f t="shared" si="23"/>
        <v>30</v>
      </c>
      <c r="R227" s="302">
        <f t="shared" si="23"/>
        <v>0</v>
      </c>
      <c r="S227" s="442"/>
    </row>
    <row r="228" spans="1:19" s="203" customFormat="1" ht="12.75" thickBot="1">
      <c r="A228" s="932" t="s">
        <v>22</v>
      </c>
      <c r="B228" s="933"/>
      <c r="C228" s="933"/>
      <c r="D228" s="833"/>
      <c r="E228" s="835"/>
      <c r="F228" s="931"/>
      <c r="G228" s="829">
        <f>SUM(G227:L227)</f>
        <v>90</v>
      </c>
      <c r="H228" s="830"/>
      <c r="I228" s="830"/>
      <c r="J228" s="830"/>
      <c r="K228" s="830"/>
      <c r="L228" s="831"/>
      <c r="M228" s="829">
        <f>SUM(M227:R227)</f>
        <v>150</v>
      </c>
      <c r="N228" s="830"/>
      <c r="O228" s="830"/>
      <c r="P228" s="830"/>
      <c r="Q228" s="830"/>
      <c r="R228" s="831"/>
      <c r="S228" s="442"/>
    </row>
    <row r="229" spans="1:19" ht="12" customHeight="1" thickBot="1">
      <c r="A229" s="905" t="s">
        <v>125</v>
      </c>
      <c r="B229" s="906"/>
      <c r="C229" s="906"/>
      <c r="D229" s="906"/>
      <c r="E229" s="906"/>
      <c r="F229" s="906"/>
      <c r="G229" s="906"/>
      <c r="H229" s="906"/>
      <c r="I229" s="906"/>
      <c r="J229" s="906"/>
      <c r="K229" s="906"/>
      <c r="L229" s="906"/>
      <c r="M229" s="906"/>
      <c r="N229" s="906"/>
      <c r="O229" s="906"/>
      <c r="P229" s="906"/>
      <c r="Q229" s="906"/>
      <c r="R229" s="907"/>
    </row>
    <row r="230" spans="1:19" ht="14.25" customHeight="1" thickBot="1">
      <c r="A230" s="722" t="s">
        <v>2</v>
      </c>
      <c r="B230" s="725" t="s">
        <v>3</v>
      </c>
      <c r="C230" s="725" t="s">
        <v>4</v>
      </c>
      <c r="D230" s="725" t="s">
        <v>5</v>
      </c>
      <c r="E230" s="725" t="s">
        <v>6</v>
      </c>
      <c r="F230" s="728" t="s">
        <v>7</v>
      </c>
      <c r="G230" s="731" t="s">
        <v>8</v>
      </c>
      <c r="H230" s="732"/>
      <c r="I230" s="732"/>
      <c r="J230" s="732"/>
      <c r="K230" s="732"/>
      <c r="L230" s="733"/>
      <c r="M230" s="731" t="s">
        <v>9</v>
      </c>
      <c r="N230" s="732"/>
      <c r="O230" s="732"/>
      <c r="P230" s="732"/>
      <c r="Q230" s="732"/>
      <c r="R230" s="733"/>
    </row>
    <row r="231" spans="1:19" ht="12" customHeight="1">
      <c r="A231" s="723"/>
      <c r="B231" s="726"/>
      <c r="C231" s="726"/>
      <c r="D231" s="726"/>
      <c r="E231" s="726"/>
      <c r="F231" s="729"/>
      <c r="G231" s="734" t="s">
        <v>10</v>
      </c>
      <c r="H231" s="735"/>
      <c r="I231" s="736"/>
      <c r="J231" s="734" t="s">
        <v>11</v>
      </c>
      <c r="K231" s="735"/>
      <c r="L231" s="736"/>
      <c r="M231" s="734" t="s">
        <v>10</v>
      </c>
      <c r="N231" s="735"/>
      <c r="O231" s="736"/>
      <c r="P231" s="734" t="s">
        <v>11</v>
      </c>
      <c r="Q231" s="735"/>
      <c r="R231" s="736"/>
    </row>
    <row r="232" spans="1:19" ht="23.25" customHeight="1" thickBot="1">
      <c r="A232" s="724"/>
      <c r="B232" s="727"/>
      <c r="C232" s="727"/>
      <c r="D232" s="727"/>
      <c r="E232" s="727"/>
      <c r="F232" s="730"/>
      <c r="G232" s="103" t="s">
        <v>12</v>
      </c>
      <c r="H232" s="104" t="s">
        <v>13</v>
      </c>
      <c r="I232" s="105" t="s">
        <v>14</v>
      </c>
      <c r="J232" s="103" t="s">
        <v>12</v>
      </c>
      <c r="K232" s="104" t="s">
        <v>13</v>
      </c>
      <c r="L232" s="105" t="s">
        <v>14</v>
      </c>
      <c r="M232" s="103" t="s">
        <v>12</v>
      </c>
      <c r="N232" s="104" t="s">
        <v>13</v>
      </c>
      <c r="O232" s="105" t="s">
        <v>14</v>
      </c>
      <c r="P232" s="106" t="s">
        <v>12</v>
      </c>
      <c r="Q232" s="107" t="s">
        <v>13</v>
      </c>
      <c r="R232" s="108" t="s">
        <v>14</v>
      </c>
    </row>
    <row r="233" spans="1:19" ht="12.75" thickBot="1">
      <c r="A233" s="911" t="s">
        <v>32</v>
      </c>
      <c r="B233" s="912"/>
      <c r="C233" s="912"/>
      <c r="D233" s="912"/>
      <c r="E233" s="912"/>
      <c r="F233" s="912"/>
      <c r="G233" s="912"/>
      <c r="H233" s="912"/>
      <c r="I233" s="912"/>
      <c r="J233" s="912"/>
      <c r="K233" s="912"/>
      <c r="L233" s="912"/>
      <c r="M233" s="912"/>
      <c r="N233" s="912"/>
      <c r="O233" s="912"/>
      <c r="P233" s="912"/>
      <c r="Q233" s="912"/>
      <c r="R233" s="913"/>
    </row>
    <row r="234" spans="1:19">
      <c r="A234" s="436" t="s">
        <v>51</v>
      </c>
      <c r="B234" s="415">
        <v>10020000</v>
      </c>
      <c r="C234" s="415" t="s">
        <v>20</v>
      </c>
      <c r="D234" s="415">
        <f>SUM(G234:R234)</f>
        <v>15</v>
      </c>
      <c r="E234" s="416" t="s">
        <v>17</v>
      </c>
      <c r="F234" s="417">
        <v>5</v>
      </c>
      <c r="G234" s="277"/>
      <c r="H234" s="282"/>
      <c r="I234" s="283"/>
      <c r="J234" s="418"/>
      <c r="K234" s="521"/>
      <c r="L234" s="437"/>
      <c r="M234" s="277">
        <v>15</v>
      </c>
      <c r="N234" s="278"/>
      <c r="O234" s="279"/>
      <c r="P234" s="418"/>
      <c r="Q234" s="521"/>
      <c r="R234" s="437"/>
    </row>
    <row r="235" spans="1:19">
      <c r="A235" s="195" t="s">
        <v>52</v>
      </c>
      <c r="B235" s="526">
        <v>10020000</v>
      </c>
      <c r="C235" s="526" t="s">
        <v>20</v>
      </c>
      <c r="D235" s="415">
        <f>SUM(G235:R235)</f>
        <v>15</v>
      </c>
      <c r="E235" s="416" t="s">
        <v>17</v>
      </c>
      <c r="F235" s="157">
        <v>5</v>
      </c>
      <c r="G235" s="158"/>
      <c r="H235" s="159"/>
      <c r="I235" s="160"/>
      <c r="J235" s="183"/>
      <c r="K235" s="159"/>
      <c r="L235" s="160"/>
      <c r="M235" s="158">
        <v>15</v>
      </c>
      <c r="N235" s="159"/>
      <c r="O235" s="160"/>
      <c r="P235" s="183"/>
      <c r="Q235" s="159"/>
      <c r="R235" s="160"/>
    </row>
    <row r="236" spans="1:19" ht="12.75" thickBot="1">
      <c r="A236" s="195" t="s">
        <v>53</v>
      </c>
      <c r="B236" s="526">
        <v>10020000</v>
      </c>
      <c r="C236" s="526" t="s">
        <v>20</v>
      </c>
      <c r="D236" s="415">
        <f>SUM(G236:R236)</f>
        <v>9</v>
      </c>
      <c r="E236" s="526" t="s">
        <v>18</v>
      </c>
      <c r="F236" s="157">
        <v>2</v>
      </c>
      <c r="G236" s="523"/>
      <c r="H236" s="524"/>
      <c r="I236" s="525"/>
      <c r="J236" s="183"/>
      <c r="K236" s="159"/>
      <c r="L236" s="160"/>
      <c r="M236" s="523"/>
      <c r="N236" s="524"/>
      <c r="O236" s="525"/>
      <c r="P236" s="183"/>
      <c r="Q236" s="159">
        <v>9</v>
      </c>
      <c r="R236" s="160"/>
    </row>
    <row r="237" spans="1:19" ht="12.75" thickBot="1">
      <c r="A237" s="911" t="s">
        <v>29</v>
      </c>
      <c r="B237" s="912"/>
      <c r="C237" s="912"/>
      <c r="D237" s="912"/>
      <c r="E237" s="912"/>
      <c r="F237" s="912"/>
      <c r="G237" s="912"/>
      <c r="H237" s="912"/>
      <c r="I237" s="912"/>
      <c r="J237" s="912"/>
      <c r="K237" s="912"/>
      <c r="L237" s="912"/>
      <c r="M237" s="912"/>
      <c r="N237" s="912"/>
      <c r="O237" s="912"/>
      <c r="P237" s="912"/>
      <c r="Q237" s="912"/>
      <c r="R237" s="913"/>
    </row>
    <row r="238" spans="1:19" ht="12.75" thickBot="1">
      <c r="A238" s="196" t="s">
        <v>54</v>
      </c>
      <c r="B238" s="182">
        <v>10020000</v>
      </c>
      <c r="C238" s="182" t="s">
        <v>16</v>
      </c>
      <c r="D238" s="187">
        <f>SUM(G238:R238)</f>
        <v>18</v>
      </c>
      <c r="E238" s="182" t="s">
        <v>18</v>
      </c>
      <c r="F238" s="191">
        <v>2</v>
      </c>
      <c r="G238" s="270"/>
      <c r="H238" s="271"/>
      <c r="I238" s="272"/>
      <c r="J238" s="281"/>
      <c r="K238" s="193">
        <v>18</v>
      </c>
      <c r="L238" s="194"/>
      <c r="M238" s="273"/>
      <c r="N238" s="271"/>
      <c r="O238" s="272"/>
      <c r="P238" s="281"/>
      <c r="Q238" s="193"/>
      <c r="R238" s="194"/>
    </row>
    <row r="239" spans="1:19" ht="12.75" thickBot="1">
      <c r="A239" s="195" t="s">
        <v>55</v>
      </c>
      <c r="B239" s="526">
        <v>10020000</v>
      </c>
      <c r="C239" s="526" t="s">
        <v>20</v>
      </c>
      <c r="D239" s="189">
        <f>SUM(G239:R239)</f>
        <v>30</v>
      </c>
      <c r="E239" s="416" t="s">
        <v>17</v>
      </c>
      <c r="F239" s="157">
        <v>5</v>
      </c>
      <c r="G239" s="523"/>
      <c r="H239" s="524"/>
      <c r="I239" s="525"/>
      <c r="J239" s="183"/>
      <c r="K239" s="161"/>
      <c r="L239" s="160"/>
      <c r="M239" s="523">
        <v>15</v>
      </c>
      <c r="N239" s="524">
        <v>15</v>
      </c>
      <c r="O239" s="525"/>
      <c r="P239" s="183"/>
      <c r="Q239" s="159"/>
      <c r="R239" s="160"/>
    </row>
    <row r="240" spans="1:19" ht="12.75" thickBot="1">
      <c r="A240" s="911" t="s">
        <v>46</v>
      </c>
      <c r="B240" s="912"/>
      <c r="C240" s="912"/>
      <c r="D240" s="912"/>
      <c r="E240" s="912"/>
      <c r="F240" s="912"/>
      <c r="G240" s="912"/>
      <c r="H240" s="912"/>
      <c r="I240" s="912"/>
      <c r="J240" s="912"/>
      <c r="K240" s="912"/>
      <c r="L240" s="912"/>
      <c r="M240" s="912"/>
      <c r="N240" s="912"/>
      <c r="O240" s="912"/>
      <c r="P240" s="912"/>
      <c r="Q240" s="912"/>
      <c r="R240" s="913"/>
    </row>
    <row r="241" spans="1:19" ht="24">
      <c r="A241" s="184" t="s">
        <v>148</v>
      </c>
      <c r="B241" s="415">
        <v>10020000</v>
      </c>
      <c r="C241" s="415" t="s">
        <v>16</v>
      </c>
      <c r="D241" s="415">
        <f t="shared" ref="D241:D248" si="24">SUM(G241:R241)</f>
        <v>24</v>
      </c>
      <c r="E241" s="416" t="s">
        <v>17</v>
      </c>
      <c r="F241" s="417">
        <v>5</v>
      </c>
      <c r="G241" s="277">
        <v>9</v>
      </c>
      <c r="H241" s="278">
        <v>15</v>
      </c>
      <c r="I241" s="279"/>
      <c r="J241" s="418"/>
      <c r="K241" s="521"/>
      <c r="L241" s="437"/>
      <c r="M241" s="280"/>
      <c r="N241" s="278"/>
      <c r="O241" s="279"/>
      <c r="P241" s="418"/>
      <c r="Q241" s="521"/>
      <c r="R241" s="437"/>
    </row>
    <row r="242" spans="1:19">
      <c r="A242" s="195" t="s">
        <v>56</v>
      </c>
      <c r="B242" s="526">
        <v>10020000</v>
      </c>
      <c r="C242" s="526" t="s">
        <v>16</v>
      </c>
      <c r="D242" s="415">
        <f t="shared" si="24"/>
        <v>18</v>
      </c>
      <c r="E242" s="526" t="s">
        <v>18</v>
      </c>
      <c r="F242" s="157">
        <v>2</v>
      </c>
      <c r="G242" s="158"/>
      <c r="H242" s="159"/>
      <c r="I242" s="160"/>
      <c r="J242" s="183"/>
      <c r="K242" s="159">
        <v>18</v>
      </c>
      <c r="L242" s="160"/>
      <c r="M242" s="422"/>
      <c r="N242" s="521"/>
      <c r="O242" s="437"/>
      <c r="P242" s="418"/>
      <c r="Q242" s="521"/>
      <c r="R242" s="437"/>
    </row>
    <row r="243" spans="1:19" ht="12.75" thickBot="1">
      <c r="A243" s="537" t="s">
        <v>57</v>
      </c>
      <c r="B243" s="141">
        <v>10020000</v>
      </c>
      <c r="C243" s="141" t="s">
        <v>16</v>
      </c>
      <c r="D243" s="141">
        <f t="shared" si="24"/>
        <v>18</v>
      </c>
      <c r="E243" s="141" t="s">
        <v>18</v>
      </c>
      <c r="F243" s="156">
        <v>2</v>
      </c>
      <c r="G243" s="523"/>
      <c r="H243" s="524"/>
      <c r="I243" s="525"/>
      <c r="J243" s="274"/>
      <c r="K243" s="524">
        <v>18</v>
      </c>
      <c r="L243" s="525"/>
      <c r="M243" s="538"/>
      <c r="N243" s="524"/>
      <c r="O243" s="525"/>
      <c r="P243" s="274"/>
      <c r="Q243" s="524"/>
      <c r="R243" s="525"/>
    </row>
    <row r="244" spans="1:19">
      <c r="A244" s="436" t="s">
        <v>244</v>
      </c>
      <c r="B244" s="415">
        <v>10020000</v>
      </c>
      <c r="C244" s="415" t="s">
        <v>20</v>
      </c>
      <c r="D244" s="415">
        <f t="shared" si="24"/>
        <v>18</v>
      </c>
      <c r="E244" s="415" t="s">
        <v>18</v>
      </c>
      <c r="F244" s="417">
        <v>3</v>
      </c>
      <c r="G244" s="420"/>
      <c r="H244" s="521"/>
      <c r="I244" s="437"/>
      <c r="J244" s="418"/>
      <c r="K244" s="521"/>
      <c r="L244" s="437"/>
      <c r="M244" s="277"/>
      <c r="N244" s="278">
        <v>18</v>
      </c>
      <c r="O244" s="279"/>
      <c r="P244" s="418"/>
      <c r="Q244" s="521"/>
      <c r="R244" s="437"/>
    </row>
    <row r="245" spans="1:19" ht="24">
      <c r="A245" s="195" t="s">
        <v>245</v>
      </c>
      <c r="B245" s="526">
        <v>10020000</v>
      </c>
      <c r="C245" s="526" t="s">
        <v>20</v>
      </c>
      <c r="D245" s="415">
        <f t="shared" si="24"/>
        <v>30</v>
      </c>
      <c r="E245" s="416" t="s">
        <v>17</v>
      </c>
      <c r="F245" s="157">
        <v>3</v>
      </c>
      <c r="G245" s="158"/>
      <c r="H245" s="159"/>
      <c r="I245" s="160"/>
      <c r="J245" s="183"/>
      <c r="K245" s="159"/>
      <c r="L245" s="160"/>
      <c r="M245" s="158">
        <v>15</v>
      </c>
      <c r="N245" s="159">
        <v>15</v>
      </c>
      <c r="O245" s="160"/>
      <c r="P245" s="183"/>
      <c r="Q245" s="159"/>
      <c r="R245" s="160"/>
    </row>
    <row r="246" spans="1:19" ht="24">
      <c r="A246" s="195" t="s">
        <v>58</v>
      </c>
      <c r="B246" s="526">
        <v>10020000</v>
      </c>
      <c r="C246" s="526" t="s">
        <v>20</v>
      </c>
      <c r="D246" s="415">
        <f t="shared" si="24"/>
        <v>15</v>
      </c>
      <c r="E246" s="526" t="s">
        <v>18</v>
      </c>
      <c r="F246" s="157">
        <v>2</v>
      </c>
      <c r="G246" s="158"/>
      <c r="H246" s="159"/>
      <c r="I246" s="160"/>
      <c r="J246" s="183"/>
      <c r="K246" s="159"/>
      <c r="L246" s="160"/>
      <c r="M246" s="158"/>
      <c r="N246" s="159">
        <v>15</v>
      </c>
      <c r="O246" s="160"/>
      <c r="P246" s="183"/>
      <c r="Q246" s="159"/>
      <c r="R246" s="160"/>
    </row>
    <row r="247" spans="1:19" ht="13.5" customHeight="1">
      <c r="A247" s="195" t="s">
        <v>246</v>
      </c>
      <c r="B247" s="526">
        <v>10020000</v>
      </c>
      <c r="C247" s="526" t="s">
        <v>20</v>
      </c>
      <c r="D247" s="415">
        <f t="shared" si="24"/>
        <v>15</v>
      </c>
      <c r="E247" s="526" t="s">
        <v>18</v>
      </c>
      <c r="F247" s="157">
        <v>2</v>
      </c>
      <c r="G247" s="420"/>
      <c r="H247" s="521"/>
      <c r="I247" s="437"/>
      <c r="J247" s="418"/>
      <c r="K247" s="521"/>
      <c r="L247" s="437"/>
      <c r="M247" s="158"/>
      <c r="N247" s="159"/>
      <c r="O247" s="160"/>
      <c r="P247" s="183"/>
      <c r="Q247" s="159">
        <v>15</v>
      </c>
      <c r="R247" s="160"/>
    </row>
    <row r="248" spans="1:19" ht="12.75" thickBot="1">
      <c r="A248" s="537" t="s">
        <v>126</v>
      </c>
      <c r="B248" s="141">
        <v>10020000</v>
      </c>
      <c r="C248" s="141" t="s">
        <v>20</v>
      </c>
      <c r="D248" s="141">
        <f t="shared" si="24"/>
        <v>15</v>
      </c>
      <c r="E248" s="141" t="s">
        <v>18</v>
      </c>
      <c r="F248" s="156">
        <v>3</v>
      </c>
      <c r="G248" s="523"/>
      <c r="H248" s="524"/>
      <c r="I248" s="525"/>
      <c r="J248" s="274"/>
      <c r="K248" s="524"/>
      <c r="L248" s="525"/>
      <c r="M248" s="523"/>
      <c r="N248" s="524"/>
      <c r="O248" s="525"/>
      <c r="P248" s="274"/>
      <c r="Q248" s="524">
        <v>15</v>
      </c>
      <c r="R248" s="525"/>
    </row>
    <row r="249" spans="1:19" ht="12.75" thickBot="1">
      <c r="A249" s="185" t="s">
        <v>277</v>
      </c>
      <c r="B249" s="189">
        <v>10020000</v>
      </c>
      <c r="C249" s="189" t="s">
        <v>16</v>
      </c>
      <c r="D249" s="189">
        <v>40</v>
      </c>
      <c r="E249" s="189" t="s">
        <v>19</v>
      </c>
      <c r="F249" s="190">
        <v>2</v>
      </c>
      <c r="G249" s="164"/>
      <c r="H249" s="165"/>
      <c r="I249" s="166"/>
      <c r="J249" s="679"/>
      <c r="K249" s="680"/>
      <c r="L249" s="681"/>
      <c r="M249" s="164"/>
      <c r="N249" s="165"/>
      <c r="O249" s="166"/>
      <c r="P249" s="200"/>
      <c r="Q249" s="165"/>
      <c r="R249" s="166"/>
    </row>
    <row r="250" spans="1:19" ht="12.75" thickBot="1">
      <c r="A250" s="184" t="s">
        <v>278</v>
      </c>
      <c r="B250" s="187">
        <v>10020000</v>
      </c>
      <c r="C250" s="187" t="s">
        <v>20</v>
      </c>
      <c r="D250" s="187">
        <v>60</v>
      </c>
      <c r="E250" s="187" t="s">
        <v>19</v>
      </c>
      <c r="F250" s="188">
        <v>3</v>
      </c>
      <c r="G250" s="168"/>
      <c r="H250" s="169"/>
      <c r="I250" s="170"/>
      <c r="J250" s="199"/>
      <c r="K250" s="197"/>
      <c r="L250" s="198"/>
      <c r="M250" s="168"/>
      <c r="N250" s="169"/>
      <c r="O250" s="170"/>
      <c r="P250" s="689"/>
      <c r="Q250" s="690"/>
      <c r="R250" s="691"/>
    </row>
    <row r="251" spans="1:19" ht="12.75" thickBot="1">
      <c r="A251" s="919" t="s">
        <v>179</v>
      </c>
      <c r="B251" s="920"/>
      <c r="C251" s="921"/>
      <c r="D251" s="804">
        <f>SUM(D234:D248)</f>
        <v>240</v>
      </c>
      <c r="E251" s="806"/>
      <c r="F251" s="804">
        <f t="shared" ref="F251:R251" si="25">SUM(F234:F250)</f>
        <v>46</v>
      </c>
      <c r="G251" s="19">
        <f t="shared" si="25"/>
        <v>9</v>
      </c>
      <c r="H251" s="20">
        <f t="shared" si="25"/>
        <v>15</v>
      </c>
      <c r="I251" s="21">
        <f t="shared" si="25"/>
        <v>0</v>
      </c>
      <c r="J251" s="19">
        <f t="shared" si="25"/>
        <v>0</v>
      </c>
      <c r="K251" s="20">
        <f t="shared" si="25"/>
        <v>54</v>
      </c>
      <c r="L251" s="21">
        <f t="shared" si="25"/>
        <v>0</v>
      </c>
      <c r="M251" s="19">
        <f t="shared" si="25"/>
        <v>60</v>
      </c>
      <c r="N251" s="20">
        <f t="shared" si="25"/>
        <v>63</v>
      </c>
      <c r="O251" s="21">
        <f t="shared" si="25"/>
        <v>0</v>
      </c>
      <c r="P251" s="19">
        <f t="shared" si="25"/>
        <v>0</v>
      </c>
      <c r="Q251" s="20">
        <f t="shared" si="25"/>
        <v>39</v>
      </c>
      <c r="R251" s="21">
        <f t="shared" si="25"/>
        <v>0</v>
      </c>
    </row>
    <row r="252" spans="1:19" ht="12.75" thickBot="1">
      <c r="A252" s="922" t="s">
        <v>36</v>
      </c>
      <c r="B252" s="923"/>
      <c r="C252" s="924"/>
      <c r="D252" s="805"/>
      <c r="E252" s="807"/>
      <c r="F252" s="805"/>
      <c r="G252" s="908">
        <f>SUM(G251:L251)</f>
        <v>78</v>
      </c>
      <c r="H252" s="909"/>
      <c r="I252" s="909"/>
      <c r="J252" s="909"/>
      <c r="K252" s="909"/>
      <c r="L252" s="910"/>
      <c r="M252" s="908">
        <f>SUM(M251:R251)</f>
        <v>162</v>
      </c>
      <c r="N252" s="909"/>
      <c r="O252" s="909"/>
      <c r="P252" s="909"/>
      <c r="Q252" s="909"/>
      <c r="R252" s="910"/>
    </row>
    <row r="253" spans="1:19" s="203" customFormat="1" ht="12.75" thickBot="1">
      <c r="A253" s="937" t="s">
        <v>279</v>
      </c>
      <c r="B253" s="938"/>
      <c r="C253" s="938"/>
      <c r="D253" s="938"/>
      <c r="E253" s="938"/>
      <c r="F253" s="938"/>
      <c r="G253" s="938"/>
      <c r="H253" s="938"/>
      <c r="I253" s="938"/>
      <c r="J253" s="938"/>
      <c r="K253" s="938"/>
      <c r="L253" s="938"/>
      <c r="M253" s="938"/>
      <c r="N253" s="938"/>
      <c r="O253" s="938"/>
      <c r="P253" s="938"/>
      <c r="Q253" s="938"/>
      <c r="R253" s="939"/>
      <c r="S253" s="442"/>
    </row>
    <row r="254" spans="1:19" s="202" customFormat="1" ht="13.5" customHeight="1" thickBot="1">
      <c r="A254" s="941" t="s">
        <v>2</v>
      </c>
      <c r="B254" s="817" t="s">
        <v>3</v>
      </c>
      <c r="C254" s="934" t="s">
        <v>4</v>
      </c>
      <c r="D254" s="934" t="s">
        <v>5</v>
      </c>
      <c r="E254" s="934" t="s">
        <v>6</v>
      </c>
      <c r="F254" s="944" t="s">
        <v>7</v>
      </c>
      <c r="G254" s="936" t="s">
        <v>8</v>
      </c>
      <c r="H254" s="935"/>
      <c r="I254" s="935"/>
      <c r="J254" s="935"/>
      <c r="K254" s="935"/>
      <c r="L254" s="935"/>
      <c r="M254" s="935" t="s">
        <v>9</v>
      </c>
      <c r="N254" s="935"/>
      <c r="O254" s="935"/>
      <c r="P254" s="935"/>
      <c r="Q254" s="935"/>
      <c r="R254" s="935"/>
      <c r="S254" s="443"/>
    </row>
    <row r="255" spans="1:19" s="202" customFormat="1" ht="12.75" customHeight="1" thickBot="1">
      <c r="A255" s="942"/>
      <c r="B255" s="818"/>
      <c r="C255" s="934"/>
      <c r="D255" s="934"/>
      <c r="E255" s="934"/>
      <c r="F255" s="944"/>
      <c r="G255" s="826" t="s">
        <v>10</v>
      </c>
      <c r="H255" s="827"/>
      <c r="I255" s="828"/>
      <c r="J255" s="826" t="s">
        <v>11</v>
      </c>
      <c r="K255" s="827"/>
      <c r="L255" s="828"/>
      <c r="M255" s="826" t="s">
        <v>10</v>
      </c>
      <c r="N255" s="827"/>
      <c r="O255" s="828"/>
      <c r="P255" s="826" t="s">
        <v>11</v>
      </c>
      <c r="Q255" s="827"/>
      <c r="R255" s="828"/>
      <c r="S255" s="443"/>
    </row>
    <row r="256" spans="1:19" s="202" customFormat="1" ht="23.25" customHeight="1" thickBot="1">
      <c r="A256" s="943"/>
      <c r="B256" s="819"/>
      <c r="C256" s="934"/>
      <c r="D256" s="934"/>
      <c r="E256" s="934"/>
      <c r="F256" s="944"/>
      <c r="G256" s="455" t="s">
        <v>12</v>
      </c>
      <c r="H256" s="456" t="s">
        <v>13</v>
      </c>
      <c r="I256" s="457" t="s">
        <v>14</v>
      </c>
      <c r="J256" s="455" t="s">
        <v>12</v>
      </c>
      <c r="K256" s="456" t="s">
        <v>13</v>
      </c>
      <c r="L256" s="457" t="s">
        <v>14</v>
      </c>
      <c r="M256" s="455" t="s">
        <v>12</v>
      </c>
      <c r="N256" s="456" t="s">
        <v>13</v>
      </c>
      <c r="O256" s="457" t="s">
        <v>14</v>
      </c>
      <c r="P256" s="455" t="s">
        <v>12</v>
      </c>
      <c r="Q256" s="456" t="s">
        <v>13</v>
      </c>
      <c r="R256" s="457" t="s">
        <v>14</v>
      </c>
      <c r="S256" s="443"/>
    </row>
    <row r="257" spans="1:19" s="203" customFormat="1">
      <c r="A257" s="304" t="s">
        <v>247</v>
      </c>
      <c r="B257" s="305">
        <v>10020000</v>
      </c>
      <c r="C257" s="306" t="s">
        <v>16</v>
      </c>
      <c r="D257" s="307">
        <f t="shared" ref="D257:D270" si="26">SUM(G257:R257)</f>
        <v>21</v>
      </c>
      <c r="E257" s="306" t="s">
        <v>17</v>
      </c>
      <c r="F257" s="308">
        <v>3</v>
      </c>
      <c r="G257" s="624">
        <v>12</v>
      </c>
      <c r="H257" s="625">
        <v>9</v>
      </c>
      <c r="I257" s="626"/>
      <c r="J257" s="624"/>
      <c r="K257" s="625"/>
      <c r="L257" s="626"/>
      <c r="M257" s="624"/>
      <c r="N257" s="625"/>
      <c r="O257" s="626"/>
      <c r="P257" s="624"/>
      <c r="Q257" s="625"/>
      <c r="R257" s="626"/>
      <c r="S257" s="442"/>
    </row>
    <row r="258" spans="1:19" ht="24">
      <c r="A258" s="309" t="s">
        <v>154</v>
      </c>
      <c r="B258" s="310">
        <v>10020000</v>
      </c>
      <c r="C258" s="311" t="s">
        <v>16</v>
      </c>
      <c r="D258" s="311">
        <f t="shared" si="26"/>
        <v>20</v>
      </c>
      <c r="E258" s="312" t="s">
        <v>18</v>
      </c>
      <c r="F258" s="313">
        <v>3</v>
      </c>
      <c r="G258" s="627"/>
      <c r="H258" s="628">
        <v>20</v>
      </c>
      <c r="I258" s="629"/>
      <c r="J258" s="627"/>
      <c r="K258" s="628"/>
      <c r="L258" s="629"/>
      <c r="M258" s="627"/>
      <c r="N258" s="628"/>
      <c r="O258" s="629"/>
      <c r="P258" s="627"/>
      <c r="Q258" s="628"/>
      <c r="R258" s="629"/>
    </row>
    <row r="259" spans="1:19" s="317" customFormat="1" ht="36">
      <c r="A259" s="314" t="s">
        <v>248</v>
      </c>
      <c r="B259" s="310">
        <v>10020000</v>
      </c>
      <c r="C259" s="315" t="s">
        <v>16</v>
      </c>
      <c r="D259" s="311">
        <f t="shared" si="26"/>
        <v>12</v>
      </c>
      <c r="E259" s="315" t="s">
        <v>18</v>
      </c>
      <c r="F259" s="316">
        <v>2</v>
      </c>
      <c r="G259" s="630"/>
      <c r="H259" s="631"/>
      <c r="I259" s="632"/>
      <c r="J259" s="630"/>
      <c r="K259" s="631">
        <v>12</v>
      </c>
      <c r="L259" s="632"/>
      <c r="M259" s="630"/>
      <c r="N259" s="631"/>
      <c r="O259" s="632"/>
      <c r="P259" s="630"/>
      <c r="Q259" s="631"/>
      <c r="R259" s="632"/>
      <c r="S259" s="444"/>
    </row>
    <row r="260" spans="1:19" s="203" customFormat="1" ht="24">
      <c r="A260" s="314" t="s">
        <v>155</v>
      </c>
      <c r="B260" s="310">
        <v>10020000</v>
      </c>
      <c r="C260" s="315" t="s">
        <v>16</v>
      </c>
      <c r="D260" s="311">
        <f t="shared" si="26"/>
        <v>9</v>
      </c>
      <c r="E260" s="315" t="s">
        <v>18</v>
      </c>
      <c r="F260" s="316">
        <v>1</v>
      </c>
      <c r="G260" s="630"/>
      <c r="H260" s="631"/>
      <c r="I260" s="632"/>
      <c r="J260" s="630"/>
      <c r="K260" s="631">
        <v>9</v>
      </c>
      <c r="L260" s="632"/>
      <c r="M260" s="630"/>
      <c r="N260" s="631"/>
      <c r="O260" s="632"/>
      <c r="P260" s="630"/>
      <c r="Q260" s="631"/>
      <c r="R260" s="632"/>
      <c r="S260" s="442"/>
    </row>
    <row r="261" spans="1:19" s="203" customFormat="1" ht="12.75" thickBot="1">
      <c r="A261" s="318" t="s">
        <v>156</v>
      </c>
      <c r="B261" s="319">
        <v>10020000</v>
      </c>
      <c r="C261" s="320" t="s">
        <v>16</v>
      </c>
      <c r="D261" s="321">
        <f t="shared" si="26"/>
        <v>30</v>
      </c>
      <c r="E261" s="322" t="s">
        <v>17</v>
      </c>
      <c r="F261" s="323">
        <v>4</v>
      </c>
      <c r="G261" s="633"/>
      <c r="H261" s="634"/>
      <c r="I261" s="635"/>
      <c r="J261" s="633">
        <v>9</v>
      </c>
      <c r="K261" s="634">
        <v>21</v>
      </c>
      <c r="L261" s="635"/>
      <c r="M261" s="633"/>
      <c r="N261" s="634"/>
      <c r="O261" s="635"/>
      <c r="P261" s="633"/>
      <c r="Q261" s="634"/>
      <c r="R261" s="635"/>
      <c r="S261" s="442"/>
    </row>
    <row r="262" spans="1:19" s="203" customFormat="1" ht="35.25" customHeight="1">
      <c r="A262" s="327" t="s">
        <v>157</v>
      </c>
      <c r="B262" s="305">
        <v>10020000</v>
      </c>
      <c r="C262" s="306" t="s">
        <v>20</v>
      </c>
      <c r="D262" s="307">
        <f t="shared" si="26"/>
        <v>20</v>
      </c>
      <c r="E262" s="328" t="s">
        <v>18</v>
      </c>
      <c r="F262" s="308">
        <v>4</v>
      </c>
      <c r="G262" s="624"/>
      <c r="H262" s="625"/>
      <c r="I262" s="626"/>
      <c r="J262" s="624"/>
      <c r="K262" s="625"/>
      <c r="L262" s="626"/>
      <c r="M262" s="624"/>
      <c r="N262" s="625">
        <v>20</v>
      </c>
      <c r="O262" s="626"/>
      <c r="P262" s="624"/>
      <c r="Q262" s="625"/>
      <c r="R262" s="626"/>
      <c r="S262" s="442"/>
    </row>
    <row r="263" spans="1:19" s="203" customFormat="1">
      <c r="A263" s="329" t="s">
        <v>158</v>
      </c>
      <c r="B263" s="310">
        <v>10020000</v>
      </c>
      <c r="C263" s="315" t="s">
        <v>20</v>
      </c>
      <c r="D263" s="311">
        <f t="shared" si="26"/>
        <v>12</v>
      </c>
      <c r="E263" s="315" t="s">
        <v>18</v>
      </c>
      <c r="F263" s="316">
        <v>3</v>
      </c>
      <c r="G263" s="630"/>
      <c r="H263" s="631"/>
      <c r="I263" s="632"/>
      <c r="J263" s="630"/>
      <c r="K263" s="631"/>
      <c r="L263" s="632"/>
      <c r="M263" s="630"/>
      <c r="N263" s="631">
        <v>12</v>
      </c>
      <c r="O263" s="632"/>
      <c r="P263" s="630"/>
      <c r="Q263" s="631"/>
      <c r="R263" s="632"/>
      <c r="S263" s="442"/>
    </row>
    <row r="264" spans="1:19" s="203" customFormat="1" ht="24">
      <c r="A264" s="314" t="s">
        <v>159</v>
      </c>
      <c r="B264" s="310">
        <v>10020000</v>
      </c>
      <c r="C264" s="315" t="s">
        <v>20</v>
      </c>
      <c r="D264" s="311">
        <f t="shared" si="26"/>
        <v>20</v>
      </c>
      <c r="E264" s="315" t="s">
        <v>18</v>
      </c>
      <c r="F264" s="316">
        <v>5</v>
      </c>
      <c r="G264" s="630"/>
      <c r="H264" s="631"/>
      <c r="I264" s="632"/>
      <c r="J264" s="630"/>
      <c r="K264" s="631"/>
      <c r="L264" s="632"/>
      <c r="M264" s="630"/>
      <c r="N264" s="631">
        <v>20</v>
      </c>
      <c r="O264" s="632"/>
      <c r="P264" s="630"/>
      <c r="Q264" s="631"/>
      <c r="R264" s="632"/>
      <c r="S264" s="442"/>
    </row>
    <row r="265" spans="1:19" s="203" customFormat="1" ht="36">
      <c r="A265" s="314" t="s">
        <v>249</v>
      </c>
      <c r="B265" s="310">
        <v>10020000</v>
      </c>
      <c r="C265" s="315" t="s">
        <v>20</v>
      </c>
      <c r="D265" s="311">
        <f t="shared" si="26"/>
        <v>30</v>
      </c>
      <c r="E265" s="315" t="s">
        <v>17</v>
      </c>
      <c r="F265" s="316">
        <v>5</v>
      </c>
      <c r="G265" s="630"/>
      <c r="H265" s="631"/>
      <c r="I265" s="632"/>
      <c r="J265" s="630"/>
      <c r="K265" s="631"/>
      <c r="L265" s="632"/>
      <c r="M265" s="630">
        <v>9</v>
      </c>
      <c r="N265" s="631">
        <v>21</v>
      </c>
      <c r="O265" s="632"/>
      <c r="P265" s="630"/>
      <c r="Q265" s="631"/>
      <c r="R265" s="632"/>
      <c r="S265" s="442"/>
    </row>
    <row r="266" spans="1:19" s="203" customFormat="1" ht="24">
      <c r="A266" s="314" t="s">
        <v>160</v>
      </c>
      <c r="B266" s="310">
        <v>10020000</v>
      </c>
      <c r="C266" s="315" t="s">
        <v>20</v>
      </c>
      <c r="D266" s="311">
        <f t="shared" si="26"/>
        <v>21</v>
      </c>
      <c r="E266" s="315" t="s">
        <v>17</v>
      </c>
      <c r="F266" s="316">
        <v>4</v>
      </c>
      <c r="G266" s="630"/>
      <c r="H266" s="631"/>
      <c r="I266" s="632"/>
      <c r="J266" s="630"/>
      <c r="K266" s="631"/>
      <c r="L266" s="632"/>
      <c r="M266" s="630">
        <v>9</v>
      </c>
      <c r="N266" s="631">
        <v>12</v>
      </c>
      <c r="O266" s="632"/>
      <c r="P266" s="630"/>
      <c r="Q266" s="631"/>
      <c r="R266" s="632"/>
      <c r="S266" s="442"/>
    </row>
    <row r="267" spans="1:19" s="203" customFormat="1">
      <c r="A267" s="329" t="s">
        <v>250</v>
      </c>
      <c r="B267" s="310">
        <v>10020000</v>
      </c>
      <c r="C267" s="315" t="s">
        <v>20</v>
      </c>
      <c r="D267" s="311">
        <f t="shared" si="26"/>
        <v>12</v>
      </c>
      <c r="E267" s="315" t="s">
        <v>18</v>
      </c>
      <c r="F267" s="316">
        <v>1</v>
      </c>
      <c r="G267" s="630"/>
      <c r="H267" s="631"/>
      <c r="I267" s="632"/>
      <c r="J267" s="630"/>
      <c r="K267" s="631"/>
      <c r="L267" s="632"/>
      <c r="M267" s="630"/>
      <c r="N267" s="631">
        <v>12</v>
      </c>
      <c r="O267" s="632"/>
      <c r="P267" s="630"/>
      <c r="Q267" s="631"/>
      <c r="R267" s="632"/>
      <c r="S267" s="442"/>
    </row>
    <row r="268" spans="1:19" ht="24">
      <c r="A268" s="314" t="s">
        <v>161</v>
      </c>
      <c r="B268" s="310">
        <v>10020000</v>
      </c>
      <c r="C268" s="311" t="s">
        <v>20</v>
      </c>
      <c r="D268" s="311">
        <f t="shared" si="26"/>
        <v>15</v>
      </c>
      <c r="E268" s="311" t="s">
        <v>18</v>
      </c>
      <c r="F268" s="313">
        <v>3</v>
      </c>
      <c r="G268" s="627"/>
      <c r="H268" s="628"/>
      <c r="I268" s="629"/>
      <c r="J268" s="627"/>
      <c r="K268" s="628"/>
      <c r="L268" s="629"/>
      <c r="M268" s="627"/>
      <c r="N268" s="628"/>
      <c r="O268" s="629"/>
      <c r="P268" s="627"/>
      <c r="Q268" s="628">
        <v>15</v>
      </c>
      <c r="R268" s="629"/>
    </row>
    <row r="269" spans="1:19" ht="23.25" customHeight="1">
      <c r="A269" s="314" t="s">
        <v>162</v>
      </c>
      <c r="B269" s="310">
        <v>10020000</v>
      </c>
      <c r="C269" s="311" t="s">
        <v>20</v>
      </c>
      <c r="D269" s="311">
        <f t="shared" si="26"/>
        <v>12</v>
      </c>
      <c r="E269" s="311" t="s">
        <v>18</v>
      </c>
      <c r="F269" s="313">
        <v>2</v>
      </c>
      <c r="G269" s="627"/>
      <c r="H269" s="628"/>
      <c r="I269" s="629"/>
      <c r="J269" s="627"/>
      <c r="K269" s="628"/>
      <c r="L269" s="629"/>
      <c r="M269" s="627"/>
      <c r="N269" s="628"/>
      <c r="O269" s="629"/>
      <c r="P269" s="627"/>
      <c r="Q269" s="628">
        <v>12</v>
      </c>
      <c r="R269" s="629"/>
    </row>
    <row r="270" spans="1:19" ht="12.75" thickBot="1">
      <c r="A270" s="318" t="s">
        <v>163</v>
      </c>
      <c r="B270" s="330">
        <v>10020000</v>
      </c>
      <c r="C270" s="321" t="s">
        <v>20</v>
      </c>
      <c r="D270" s="321">
        <f t="shared" si="26"/>
        <v>12</v>
      </c>
      <c r="E270" s="321" t="s">
        <v>18</v>
      </c>
      <c r="F270" s="331">
        <v>2</v>
      </c>
      <c r="G270" s="636"/>
      <c r="H270" s="637"/>
      <c r="I270" s="638"/>
      <c r="J270" s="636"/>
      <c r="K270" s="637"/>
      <c r="L270" s="638"/>
      <c r="M270" s="636"/>
      <c r="N270" s="637"/>
      <c r="O270" s="638"/>
      <c r="P270" s="636"/>
      <c r="Q270" s="637">
        <v>12</v>
      </c>
      <c r="R270" s="638"/>
    </row>
    <row r="271" spans="1:19" s="203" customFormat="1" ht="38.25" customHeight="1" thickBot="1">
      <c r="A271" s="375" t="s">
        <v>280</v>
      </c>
      <c r="B271" s="332">
        <v>10020000</v>
      </c>
      <c r="C271" s="333" t="s">
        <v>16</v>
      </c>
      <c r="D271" s="334">
        <v>20</v>
      </c>
      <c r="E271" s="333" t="s">
        <v>19</v>
      </c>
      <c r="F271" s="335">
        <v>1</v>
      </c>
      <c r="G271" s="336"/>
      <c r="H271" s="337"/>
      <c r="I271" s="338"/>
      <c r="J271" s="692"/>
      <c r="K271" s="693"/>
      <c r="L271" s="694"/>
      <c r="M271" s="336"/>
      <c r="N271" s="337"/>
      <c r="O271" s="338"/>
      <c r="P271" s="336"/>
      <c r="Q271" s="337"/>
      <c r="R271" s="338"/>
      <c r="S271" s="442"/>
    </row>
    <row r="272" spans="1:19" s="203" customFormat="1" ht="36">
      <c r="A272" s="539" t="s">
        <v>281</v>
      </c>
      <c r="B272" s="540">
        <v>10020000</v>
      </c>
      <c r="C272" s="541" t="s">
        <v>20</v>
      </c>
      <c r="D272" s="542">
        <v>20</v>
      </c>
      <c r="E272" s="541" t="s">
        <v>19</v>
      </c>
      <c r="F272" s="543">
        <v>1</v>
      </c>
      <c r="G272" s="544"/>
      <c r="H272" s="545"/>
      <c r="I272" s="546"/>
      <c r="J272" s="544"/>
      <c r="K272" s="545"/>
      <c r="L272" s="546"/>
      <c r="M272" s="544"/>
      <c r="N272" s="545"/>
      <c r="O272" s="546"/>
      <c r="P272" s="695"/>
      <c r="Q272" s="696"/>
      <c r="R272" s="697"/>
      <c r="S272" s="442"/>
    </row>
    <row r="273" spans="1:19" s="203" customFormat="1" ht="48.75" thickBot="1">
      <c r="A273" s="99" t="s">
        <v>282</v>
      </c>
      <c r="B273" s="330">
        <v>10020000</v>
      </c>
      <c r="C273" s="320" t="s">
        <v>20</v>
      </c>
      <c r="D273" s="339">
        <v>40</v>
      </c>
      <c r="E273" s="320" t="s">
        <v>19</v>
      </c>
      <c r="F273" s="323">
        <v>2</v>
      </c>
      <c r="G273" s="324"/>
      <c r="H273" s="325"/>
      <c r="I273" s="326"/>
      <c r="J273" s="324"/>
      <c r="K273" s="325"/>
      <c r="L273" s="326"/>
      <c r="M273" s="324"/>
      <c r="N273" s="325"/>
      <c r="O273" s="326"/>
      <c r="P273" s="698"/>
      <c r="Q273" s="699"/>
      <c r="R273" s="700"/>
      <c r="S273" s="442"/>
    </row>
    <row r="274" spans="1:19" s="203" customFormat="1" ht="15" customHeight="1" thickBot="1">
      <c r="A274" s="823" t="s">
        <v>179</v>
      </c>
      <c r="B274" s="824"/>
      <c r="C274" s="824"/>
      <c r="D274" s="804">
        <f>SUM(D257:D270)</f>
        <v>246</v>
      </c>
      <c r="E274" s="806"/>
      <c r="F274" s="948">
        <f>SUM(F257:F273)</f>
        <v>46</v>
      </c>
      <c r="G274" s="19">
        <f t="shared" ref="G274:R274" si="27">SUM(G257:G270)</f>
        <v>12</v>
      </c>
      <c r="H274" s="20">
        <f t="shared" si="27"/>
        <v>29</v>
      </c>
      <c r="I274" s="21">
        <f t="shared" si="27"/>
        <v>0</v>
      </c>
      <c r="J274" s="19">
        <f t="shared" si="27"/>
        <v>9</v>
      </c>
      <c r="K274" s="20">
        <f t="shared" si="27"/>
        <v>42</v>
      </c>
      <c r="L274" s="21">
        <f t="shared" si="27"/>
        <v>0</v>
      </c>
      <c r="M274" s="19">
        <f t="shared" si="27"/>
        <v>18</v>
      </c>
      <c r="N274" s="20">
        <f t="shared" si="27"/>
        <v>97</v>
      </c>
      <c r="O274" s="21">
        <f t="shared" si="27"/>
        <v>0</v>
      </c>
      <c r="P274" s="19">
        <f t="shared" si="27"/>
        <v>0</v>
      </c>
      <c r="Q274" s="20">
        <f t="shared" si="27"/>
        <v>39</v>
      </c>
      <c r="R274" s="21">
        <f t="shared" si="27"/>
        <v>0</v>
      </c>
      <c r="S274" s="442"/>
    </row>
    <row r="275" spans="1:19" s="203" customFormat="1" ht="15" customHeight="1" thickBot="1">
      <c r="A275" s="922" t="s">
        <v>22</v>
      </c>
      <c r="B275" s="923"/>
      <c r="C275" s="923"/>
      <c r="D275" s="805"/>
      <c r="E275" s="807"/>
      <c r="F275" s="789"/>
      <c r="G275" s="788">
        <f>SUM(G274:L274)</f>
        <v>92</v>
      </c>
      <c r="H275" s="789"/>
      <c r="I275" s="789"/>
      <c r="J275" s="789"/>
      <c r="K275" s="789"/>
      <c r="L275" s="790"/>
      <c r="M275" s="788">
        <f>SUM(M274:R274)</f>
        <v>154</v>
      </c>
      <c r="N275" s="789"/>
      <c r="O275" s="789"/>
      <c r="P275" s="789"/>
      <c r="Q275" s="789"/>
      <c r="R275" s="790"/>
      <c r="S275" s="442"/>
    </row>
    <row r="276" spans="1:19" s="203" customFormat="1" ht="13.5" customHeight="1" thickBot="1">
      <c r="A276" s="945" t="s">
        <v>251</v>
      </c>
      <c r="B276" s="946"/>
      <c r="C276" s="946"/>
      <c r="D276" s="946"/>
      <c r="E276" s="946"/>
      <c r="F276" s="946"/>
      <c r="G276" s="946"/>
      <c r="H276" s="946"/>
      <c r="I276" s="946"/>
      <c r="J276" s="946"/>
      <c r="K276" s="946"/>
      <c r="L276" s="946"/>
      <c r="M276" s="946"/>
      <c r="N276" s="946"/>
      <c r="O276" s="946"/>
      <c r="P276" s="946"/>
      <c r="Q276" s="946"/>
      <c r="R276" s="947"/>
      <c r="S276" s="442"/>
    </row>
    <row r="277" spans="1:19" s="202" customFormat="1" ht="13.5" customHeight="1" thickBot="1">
      <c r="A277" s="814" t="s">
        <v>2</v>
      </c>
      <c r="B277" s="817" t="s">
        <v>3</v>
      </c>
      <c r="C277" s="934" t="s">
        <v>4</v>
      </c>
      <c r="D277" s="934" t="s">
        <v>5</v>
      </c>
      <c r="E277" s="934" t="s">
        <v>6</v>
      </c>
      <c r="F277" s="838" t="s">
        <v>7</v>
      </c>
      <c r="G277" s="935" t="s">
        <v>8</v>
      </c>
      <c r="H277" s="935"/>
      <c r="I277" s="935"/>
      <c r="J277" s="935"/>
      <c r="K277" s="935"/>
      <c r="L277" s="935"/>
      <c r="M277" s="935" t="s">
        <v>9</v>
      </c>
      <c r="N277" s="935"/>
      <c r="O277" s="935"/>
      <c r="P277" s="935"/>
      <c r="Q277" s="935"/>
      <c r="R277" s="935"/>
      <c r="S277" s="443"/>
    </row>
    <row r="278" spans="1:19" s="202" customFormat="1" ht="12.75" customHeight="1" thickBot="1">
      <c r="A278" s="815"/>
      <c r="B278" s="818"/>
      <c r="C278" s="934"/>
      <c r="D278" s="934"/>
      <c r="E278" s="934"/>
      <c r="F278" s="838"/>
      <c r="G278" s="826" t="s">
        <v>10</v>
      </c>
      <c r="H278" s="827"/>
      <c r="I278" s="828"/>
      <c r="J278" s="826" t="s">
        <v>11</v>
      </c>
      <c r="K278" s="827"/>
      <c r="L278" s="828"/>
      <c r="M278" s="826" t="s">
        <v>10</v>
      </c>
      <c r="N278" s="827"/>
      <c r="O278" s="828"/>
      <c r="P278" s="936" t="s">
        <v>11</v>
      </c>
      <c r="Q278" s="935"/>
      <c r="R278" s="935"/>
      <c r="S278" s="443"/>
    </row>
    <row r="279" spans="1:19" s="202" customFormat="1" ht="23.25" customHeight="1" thickBot="1">
      <c r="A279" s="816"/>
      <c r="B279" s="819"/>
      <c r="C279" s="934"/>
      <c r="D279" s="934"/>
      <c r="E279" s="934"/>
      <c r="F279" s="838"/>
      <c r="G279" s="455" t="s">
        <v>12</v>
      </c>
      <c r="H279" s="456" t="s">
        <v>13</v>
      </c>
      <c r="I279" s="457" t="s">
        <v>14</v>
      </c>
      <c r="J279" s="455" t="s">
        <v>12</v>
      </c>
      <c r="K279" s="456" t="s">
        <v>13</v>
      </c>
      <c r="L279" s="457" t="s">
        <v>14</v>
      </c>
      <c r="M279" s="455" t="s">
        <v>12</v>
      </c>
      <c r="N279" s="456" t="s">
        <v>13</v>
      </c>
      <c r="O279" s="457" t="s">
        <v>14</v>
      </c>
      <c r="P279" s="455" t="s">
        <v>12</v>
      </c>
      <c r="Q279" s="456" t="s">
        <v>13</v>
      </c>
      <c r="R279" s="457" t="s">
        <v>14</v>
      </c>
      <c r="S279" s="443"/>
    </row>
    <row r="280" spans="1:19" s="203" customFormat="1" ht="24">
      <c r="A280" s="340" t="s">
        <v>164</v>
      </c>
      <c r="B280" s="341">
        <v>10020000</v>
      </c>
      <c r="C280" s="342" t="s">
        <v>16</v>
      </c>
      <c r="D280" s="342">
        <f>SUM(G280:R280)</f>
        <v>35</v>
      </c>
      <c r="E280" s="342" t="s">
        <v>17</v>
      </c>
      <c r="F280" s="343">
        <v>3</v>
      </c>
      <c r="G280" s="344">
        <v>15</v>
      </c>
      <c r="H280" s="345">
        <v>20</v>
      </c>
      <c r="I280" s="346"/>
      <c r="J280" s="344"/>
      <c r="K280" s="345"/>
      <c r="L280" s="346"/>
      <c r="M280" s="344"/>
      <c r="N280" s="345"/>
      <c r="O280" s="346"/>
      <c r="P280" s="344"/>
      <c r="Q280" s="345"/>
      <c r="R280" s="346"/>
      <c r="S280" s="442"/>
    </row>
    <row r="281" spans="1:19" s="317" customFormat="1">
      <c r="A281" s="347" t="s">
        <v>165</v>
      </c>
      <c r="B281" s="348">
        <v>10020000</v>
      </c>
      <c r="C281" s="349" t="s">
        <v>16</v>
      </c>
      <c r="D281" s="349">
        <f>SUM(G281:R281)</f>
        <v>20</v>
      </c>
      <c r="E281" s="349" t="s">
        <v>17</v>
      </c>
      <c r="F281" s="350">
        <v>3</v>
      </c>
      <c r="G281" s="351">
        <v>10</v>
      </c>
      <c r="H281" s="352">
        <v>10</v>
      </c>
      <c r="I281" s="353"/>
      <c r="J281" s="351"/>
      <c r="K281" s="352"/>
      <c r="L281" s="353"/>
      <c r="M281" s="351"/>
      <c r="N281" s="352"/>
      <c r="O281" s="353"/>
      <c r="P281" s="351"/>
      <c r="Q281" s="352"/>
      <c r="R281" s="353"/>
      <c r="S281" s="444"/>
    </row>
    <row r="282" spans="1:19" s="317" customFormat="1">
      <c r="A282" s="347" t="s">
        <v>166</v>
      </c>
      <c r="B282" s="348">
        <f t="shared" ref="B282:B293" si="28">(B281)</f>
        <v>10020000</v>
      </c>
      <c r="C282" s="349" t="s">
        <v>16</v>
      </c>
      <c r="D282" s="349">
        <f t="shared" ref="D282:D291" si="29">SUM(G282:R282)</f>
        <v>25</v>
      </c>
      <c r="E282" s="349" t="s">
        <v>17</v>
      </c>
      <c r="F282" s="350">
        <v>3</v>
      </c>
      <c r="G282" s="351"/>
      <c r="H282" s="352"/>
      <c r="I282" s="353"/>
      <c r="J282" s="351">
        <v>10</v>
      </c>
      <c r="K282" s="352">
        <v>15</v>
      </c>
      <c r="L282" s="353"/>
      <c r="M282" s="351"/>
      <c r="N282" s="352"/>
      <c r="O282" s="353"/>
      <c r="P282" s="351"/>
      <c r="Q282" s="352"/>
      <c r="R282" s="353"/>
      <c r="S282" s="444"/>
    </row>
    <row r="283" spans="1:19" s="203" customFormat="1" ht="24.75" thickBot="1">
      <c r="A283" s="354" t="s">
        <v>198</v>
      </c>
      <c r="B283" s="355">
        <f t="shared" si="28"/>
        <v>10020000</v>
      </c>
      <c r="C283" s="356" t="s">
        <v>16</v>
      </c>
      <c r="D283" s="356">
        <f t="shared" si="29"/>
        <v>20</v>
      </c>
      <c r="E283" s="357" t="s">
        <v>18</v>
      </c>
      <c r="F283" s="358">
        <v>3</v>
      </c>
      <c r="G283" s="359"/>
      <c r="H283" s="360"/>
      <c r="I283" s="361"/>
      <c r="J283" s="359"/>
      <c r="K283" s="360">
        <v>20</v>
      </c>
      <c r="L283" s="361"/>
      <c r="M283" s="359"/>
      <c r="N283" s="360"/>
      <c r="O283" s="361"/>
      <c r="P283" s="359"/>
      <c r="Q283" s="360"/>
      <c r="R283" s="361"/>
      <c r="S283" s="442"/>
    </row>
    <row r="284" spans="1:19" s="203" customFormat="1" ht="12.95" customHeight="1">
      <c r="A284" s="547" t="s">
        <v>167</v>
      </c>
      <c r="B284" s="548">
        <f t="shared" si="28"/>
        <v>10020000</v>
      </c>
      <c r="C284" s="549" t="s">
        <v>20</v>
      </c>
      <c r="D284" s="549">
        <f t="shared" si="29"/>
        <v>20</v>
      </c>
      <c r="E284" s="550" t="s">
        <v>18</v>
      </c>
      <c r="F284" s="551">
        <v>5</v>
      </c>
      <c r="G284" s="552"/>
      <c r="H284" s="553"/>
      <c r="I284" s="554"/>
      <c r="J284" s="552"/>
      <c r="K284" s="553"/>
      <c r="L284" s="554"/>
      <c r="M284" s="552">
        <v>5</v>
      </c>
      <c r="N284" s="553">
        <v>15</v>
      </c>
      <c r="O284" s="554"/>
      <c r="P284" s="552"/>
      <c r="Q284" s="553"/>
      <c r="R284" s="554"/>
      <c r="S284" s="442"/>
    </row>
    <row r="285" spans="1:19" s="203" customFormat="1" ht="12.95" customHeight="1">
      <c r="A285" s="347" t="s">
        <v>168</v>
      </c>
      <c r="B285" s="348">
        <f t="shared" si="28"/>
        <v>10020000</v>
      </c>
      <c r="C285" s="349" t="s">
        <v>20</v>
      </c>
      <c r="D285" s="349">
        <f t="shared" si="29"/>
        <v>15</v>
      </c>
      <c r="E285" s="349" t="s">
        <v>18</v>
      </c>
      <c r="F285" s="350">
        <v>4</v>
      </c>
      <c r="G285" s="351"/>
      <c r="H285" s="352"/>
      <c r="I285" s="353"/>
      <c r="J285" s="351"/>
      <c r="K285" s="352"/>
      <c r="L285" s="353"/>
      <c r="M285" s="351"/>
      <c r="N285" s="352">
        <v>15</v>
      </c>
      <c r="O285" s="353"/>
      <c r="P285" s="351"/>
      <c r="Q285" s="352"/>
      <c r="R285" s="353"/>
      <c r="S285" s="442"/>
    </row>
    <row r="286" spans="1:19" s="203" customFormat="1">
      <c r="A286" s="347" t="s">
        <v>252</v>
      </c>
      <c r="B286" s="348">
        <f t="shared" si="28"/>
        <v>10020000</v>
      </c>
      <c r="C286" s="349" t="s">
        <v>20</v>
      </c>
      <c r="D286" s="349">
        <f t="shared" si="29"/>
        <v>20</v>
      </c>
      <c r="E286" s="349" t="s">
        <v>18</v>
      </c>
      <c r="F286" s="350">
        <v>4</v>
      </c>
      <c r="G286" s="351"/>
      <c r="H286" s="352"/>
      <c r="I286" s="353"/>
      <c r="J286" s="351"/>
      <c r="K286" s="352"/>
      <c r="L286" s="353"/>
      <c r="M286" s="351"/>
      <c r="N286" s="352">
        <v>20</v>
      </c>
      <c r="O286" s="353"/>
      <c r="P286" s="351"/>
      <c r="Q286" s="352"/>
      <c r="R286" s="353"/>
      <c r="S286" s="442"/>
    </row>
    <row r="287" spans="1:19" s="203" customFormat="1" ht="24">
      <c r="A287" s="347" t="s">
        <v>169</v>
      </c>
      <c r="B287" s="348">
        <f t="shared" si="28"/>
        <v>10020000</v>
      </c>
      <c r="C287" s="349" t="s">
        <v>20</v>
      </c>
      <c r="D287" s="349">
        <f t="shared" si="29"/>
        <v>20</v>
      </c>
      <c r="E287" s="349" t="s">
        <v>18</v>
      </c>
      <c r="F287" s="350">
        <v>4</v>
      </c>
      <c r="G287" s="351"/>
      <c r="H287" s="352"/>
      <c r="I287" s="353"/>
      <c r="J287" s="351"/>
      <c r="K287" s="352"/>
      <c r="L287" s="353"/>
      <c r="M287" s="351">
        <v>10</v>
      </c>
      <c r="N287" s="352">
        <v>10</v>
      </c>
      <c r="O287" s="353"/>
      <c r="P287" s="351"/>
      <c r="Q287" s="352"/>
      <c r="R287" s="353"/>
      <c r="S287" s="442"/>
    </row>
    <row r="288" spans="1:19" s="203" customFormat="1" ht="24">
      <c r="A288" s="347" t="s">
        <v>170</v>
      </c>
      <c r="B288" s="348">
        <f t="shared" si="28"/>
        <v>10020000</v>
      </c>
      <c r="C288" s="349" t="s">
        <v>20</v>
      </c>
      <c r="D288" s="349">
        <f t="shared" si="29"/>
        <v>15</v>
      </c>
      <c r="E288" s="349" t="s">
        <v>18</v>
      </c>
      <c r="F288" s="350">
        <v>4</v>
      </c>
      <c r="G288" s="351"/>
      <c r="H288" s="352"/>
      <c r="I288" s="353"/>
      <c r="J288" s="351"/>
      <c r="K288" s="352"/>
      <c r="L288" s="353"/>
      <c r="M288" s="351"/>
      <c r="N288" s="352">
        <v>15</v>
      </c>
      <c r="O288" s="353"/>
      <c r="P288" s="351"/>
      <c r="Q288" s="352"/>
      <c r="R288" s="353"/>
      <c r="S288" s="442"/>
    </row>
    <row r="289" spans="1:19" s="317" customFormat="1" ht="12.95" customHeight="1">
      <c r="A289" s="347" t="s">
        <v>171</v>
      </c>
      <c r="B289" s="348">
        <f t="shared" si="28"/>
        <v>10020000</v>
      </c>
      <c r="C289" s="349" t="s">
        <v>20</v>
      </c>
      <c r="D289" s="349">
        <f t="shared" si="29"/>
        <v>15</v>
      </c>
      <c r="E289" s="349" t="s">
        <v>18</v>
      </c>
      <c r="F289" s="350">
        <v>3</v>
      </c>
      <c r="G289" s="351"/>
      <c r="H289" s="352"/>
      <c r="I289" s="353"/>
      <c r="J289" s="351"/>
      <c r="K289" s="352"/>
      <c r="L289" s="353"/>
      <c r="M289" s="351"/>
      <c r="N289" s="352">
        <v>15</v>
      </c>
      <c r="O289" s="353"/>
      <c r="P289" s="351"/>
      <c r="Q289" s="352"/>
      <c r="R289" s="353"/>
      <c r="S289" s="444"/>
    </row>
    <row r="290" spans="1:19" s="203" customFormat="1" ht="12.95" customHeight="1">
      <c r="A290" s="347" t="s">
        <v>172</v>
      </c>
      <c r="B290" s="348">
        <f t="shared" si="28"/>
        <v>10020000</v>
      </c>
      <c r="C290" s="349" t="s">
        <v>20</v>
      </c>
      <c r="D290" s="349">
        <f t="shared" si="29"/>
        <v>20</v>
      </c>
      <c r="E290" s="349" t="s">
        <v>18</v>
      </c>
      <c r="F290" s="350">
        <v>3</v>
      </c>
      <c r="G290" s="351"/>
      <c r="H290" s="352"/>
      <c r="I290" s="353"/>
      <c r="J290" s="351"/>
      <c r="K290" s="352"/>
      <c r="L290" s="353"/>
      <c r="M290" s="351"/>
      <c r="N290" s="352"/>
      <c r="O290" s="353"/>
      <c r="P290" s="351">
        <v>10</v>
      </c>
      <c r="Q290" s="352">
        <v>10</v>
      </c>
      <c r="R290" s="353"/>
      <c r="S290" s="442"/>
    </row>
    <row r="291" spans="1:19" s="203" customFormat="1" ht="12.75" thickBot="1">
      <c r="A291" s="354" t="s">
        <v>173</v>
      </c>
      <c r="B291" s="355">
        <f t="shared" si="28"/>
        <v>10020000</v>
      </c>
      <c r="C291" s="356" t="s">
        <v>20</v>
      </c>
      <c r="D291" s="356">
        <f t="shared" si="29"/>
        <v>15</v>
      </c>
      <c r="E291" s="356" t="s">
        <v>18</v>
      </c>
      <c r="F291" s="358">
        <v>2</v>
      </c>
      <c r="G291" s="359"/>
      <c r="H291" s="360"/>
      <c r="I291" s="361"/>
      <c r="J291" s="359"/>
      <c r="K291" s="360"/>
      <c r="L291" s="361"/>
      <c r="M291" s="359"/>
      <c r="N291" s="360"/>
      <c r="O291" s="361"/>
      <c r="P291" s="359"/>
      <c r="Q291" s="360">
        <v>15</v>
      </c>
      <c r="R291" s="361"/>
      <c r="S291" s="442"/>
    </row>
    <row r="292" spans="1:19" s="203" customFormat="1" ht="24">
      <c r="A292" s="555" t="s">
        <v>283</v>
      </c>
      <c r="B292" s="548">
        <f t="shared" si="28"/>
        <v>10020000</v>
      </c>
      <c r="C292" s="549" t="s">
        <v>16</v>
      </c>
      <c r="D292" s="549">
        <v>40</v>
      </c>
      <c r="E292" s="549" t="s">
        <v>19</v>
      </c>
      <c r="F292" s="551">
        <v>2</v>
      </c>
      <c r="G292" s="552"/>
      <c r="H292" s="553"/>
      <c r="I292" s="554"/>
      <c r="J292" s="701"/>
      <c r="K292" s="702"/>
      <c r="L292" s="703"/>
      <c r="M292" s="552"/>
      <c r="N292" s="553"/>
      <c r="O292" s="554"/>
      <c r="P292" s="552"/>
      <c r="Q292" s="553"/>
      <c r="R292" s="554"/>
      <c r="S292" s="442"/>
    </row>
    <row r="293" spans="1:19" s="203" customFormat="1" ht="24.75" thickBot="1">
      <c r="A293" s="374" t="s">
        <v>284</v>
      </c>
      <c r="B293" s="355">
        <f t="shared" si="28"/>
        <v>10020000</v>
      </c>
      <c r="C293" s="356" t="s">
        <v>20</v>
      </c>
      <c r="D293" s="356">
        <v>60</v>
      </c>
      <c r="E293" s="356" t="s">
        <v>19</v>
      </c>
      <c r="F293" s="358">
        <v>3</v>
      </c>
      <c r="G293" s="359"/>
      <c r="H293" s="360"/>
      <c r="I293" s="361"/>
      <c r="J293" s="359"/>
      <c r="K293" s="360"/>
      <c r="L293" s="361"/>
      <c r="M293" s="359"/>
      <c r="N293" s="360"/>
      <c r="O293" s="361"/>
      <c r="P293" s="704"/>
      <c r="Q293" s="705"/>
      <c r="R293" s="706"/>
      <c r="S293" s="442"/>
    </row>
    <row r="294" spans="1:19" s="203" customFormat="1" ht="15" customHeight="1" thickBot="1">
      <c r="A294" s="823" t="s">
        <v>179</v>
      </c>
      <c r="B294" s="824"/>
      <c r="C294" s="824"/>
      <c r="D294" s="804">
        <f>SUM(D280:D291)</f>
        <v>240</v>
      </c>
      <c r="E294" s="806"/>
      <c r="F294" s="948">
        <f t="shared" ref="F294:R294" si="30">SUM(F280:F293)</f>
        <v>46</v>
      </c>
      <c r="G294" s="19">
        <f t="shared" si="30"/>
        <v>25</v>
      </c>
      <c r="H294" s="20">
        <f t="shared" si="30"/>
        <v>30</v>
      </c>
      <c r="I294" s="21">
        <f t="shared" si="30"/>
        <v>0</v>
      </c>
      <c r="J294" s="19">
        <f t="shared" si="30"/>
        <v>10</v>
      </c>
      <c r="K294" s="20">
        <f t="shared" si="30"/>
        <v>35</v>
      </c>
      <c r="L294" s="21">
        <f t="shared" si="30"/>
        <v>0</v>
      </c>
      <c r="M294" s="19">
        <f t="shared" si="30"/>
        <v>15</v>
      </c>
      <c r="N294" s="20">
        <f t="shared" si="30"/>
        <v>90</v>
      </c>
      <c r="O294" s="21">
        <f t="shared" si="30"/>
        <v>0</v>
      </c>
      <c r="P294" s="19">
        <f t="shared" si="30"/>
        <v>10</v>
      </c>
      <c r="Q294" s="20">
        <f t="shared" si="30"/>
        <v>25</v>
      </c>
      <c r="R294" s="21">
        <f t="shared" si="30"/>
        <v>0</v>
      </c>
      <c r="S294" s="442"/>
    </row>
    <row r="295" spans="1:19" s="203" customFormat="1" ht="15" customHeight="1" thickBot="1">
      <c r="A295" s="922" t="s">
        <v>22</v>
      </c>
      <c r="B295" s="923"/>
      <c r="C295" s="923"/>
      <c r="D295" s="805"/>
      <c r="E295" s="807"/>
      <c r="F295" s="789"/>
      <c r="G295" s="788">
        <f>SUM(G294:L294)</f>
        <v>100</v>
      </c>
      <c r="H295" s="789"/>
      <c r="I295" s="789"/>
      <c r="J295" s="789"/>
      <c r="K295" s="789"/>
      <c r="L295" s="790"/>
      <c r="M295" s="788">
        <f>SUM(M294:R294)</f>
        <v>140</v>
      </c>
      <c r="N295" s="789"/>
      <c r="O295" s="789"/>
      <c r="P295" s="789"/>
      <c r="Q295" s="789"/>
      <c r="R295" s="790"/>
      <c r="S295" s="442"/>
    </row>
    <row r="296" spans="1:19" s="203" customFormat="1" ht="13.5" customHeight="1" thickBot="1">
      <c r="A296" s="949" t="s">
        <v>262</v>
      </c>
      <c r="B296" s="950"/>
      <c r="C296" s="950"/>
      <c r="D296" s="950"/>
      <c r="E296" s="950"/>
      <c r="F296" s="950"/>
      <c r="G296" s="950"/>
      <c r="H296" s="950"/>
      <c r="I296" s="950"/>
      <c r="J296" s="950"/>
      <c r="K296" s="950"/>
      <c r="L296" s="950"/>
      <c r="M296" s="950"/>
      <c r="N296" s="950"/>
      <c r="O296" s="950"/>
      <c r="P296" s="950"/>
      <c r="Q296" s="950"/>
      <c r="R296" s="951"/>
      <c r="S296" s="442"/>
    </row>
    <row r="297" spans="1:19" s="202" customFormat="1" ht="13.5" customHeight="1" thickBot="1">
      <c r="A297" s="814" t="s">
        <v>2</v>
      </c>
      <c r="B297" s="817" t="s">
        <v>3</v>
      </c>
      <c r="C297" s="934" t="s">
        <v>4</v>
      </c>
      <c r="D297" s="934" t="s">
        <v>5</v>
      </c>
      <c r="E297" s="934" t="s">
        <v>6</v>
      </c>
      <c r="F297" s="838" t="s">
        <v>7</v>
      </c>
      <c r="G297" s="935" t="s">
        <v>8</v>
      </c>
      <c r="H297" s="935"/>
      <c r="I297" s="935"/>
      <c r="J297" s="935"/>
      <c r="K297" s="935"/>
      <c r="L297" s="935"/>
      <c r="M297" s="935" t="s">
        <v>9</v>
      </c>
      <c r="N297" s="935"/>
      <c r="O297" s="935"/>
      <c r="P297" s="935"/>
      <c r="Q297" s="935"/>
      <c r="R297" s="935"/>
      <c r="S297" s="443"/>
    </row>
    <row r="298" spans="1:19" s="202" customFormat="1" ht="12" customHeight="1" thickBot="1">
      <c r="A298" s="815"/>
      <c r="B298" s="818"/>
      <c r="C298" s="934"/>
      <c r="D298" s="934"/>
      <c r="E298" s="934"/>
      <c r="F298" s="838"/>
      <c r="G298" s="826" t="s">
        <v>10</v>
      </c>
      <c r="H298" s="827"/>
      <c r="I298" s="828"/>
      <c r="J298" s="826" t="s">
        <v>11</v>
      </c>
      <c r="K298" s="827"/>
      <c r="L298" s="828"/>
      <c r="M298" s="826" t="s">
        <v>10</v>
      </c>
      <c r="N298" s="827"/>
      <c r="O298" s="828"/>
      <c r="P298" s="936" t="s">
        <v>11</v>
      </c>
      <c r="Q298" s="935"/>
      <c r="R298" s="935"/>
      <c r="S298" s="443"/>
    </row>
    <row r="299" spans="1:19" s="202" customFormat="1" ht="23.25" customHeight="1" thickBot="1">
      <c r="A299" s="816"/>
      <c r="B299" s="819"/>
      <c r="C299" s="934"/>
      <c r="D299" s="934"/>
      <c r="E299" s="934"/>
      <c r="F299" s="838"/>
      <c r="G299" s="455" t="s">
        <v>12</v>
      </c>
      <c r="H299" s="456" t="s">
        <v>13</v>
      </c>
      <c r="I299" s="457" t="s">
        <v>14</v>
      </c>
      <c r="J299" s="455" t="s">
        <v>12</v>
      </c>
      <c r="K299" s="456" t="s">
        <v>13</v>
      </c>
      <c r="L299" s="457" t="s">
        <v>14</v>
      </c>
      <c r="M299" s="455" t="s">
        <v>12</v>
      </c>
      <c r="N299" s="456" t="s">
        <v>13</v>
      </c>
      <c r="O299" s="457" t="s">
        <v>14</v>
      </c>
      <c r="P299" s="455" t="s">
        <v>12</v>
      </c>
      <c r="Q299" s="456" t="s">
        <v>13</v>
      </c>
      <c r="R299" s="457" t="s">
        <v>14</v>
      </c>
      <c r="S299" s="443"/>
    </row>
    <row r="300" spans="1:19" s="203" customFormat="1">
      <c r="A300" s="639" t="s">
        <v>123</v>
      </c>
      <c r="B300" s="710">
        <v>10020000</v>
      </c>
      <c r="C300" s="411" t="s">
        <v>16</v>
      </c>
      <c r="D300" s="431">
        <f>SUM(G300:R300)</f>
        <v>15</v>
      </c>
      <c r="E300" s="87" t="s">
        <v>17</v>
      </c>
      <c r="F300" s="640">
        <v>2</v>
      </c>
      <c r="G300" s="91">
        <v>15</v>
      </c>
      <c r="H300" s="641"/>
      <c r="I300" s="642"/>
      <c r="J300" s="401"/>
      <c r="K300" s="498"/>
      <c r="L300" s="402"/>
      <c r="M300" s="91"/>
      <c r="N300" s="641"/>
      <c r="O300" s="642"/>
      <c r="P300" s="401"/>
      <c r="Q300" s="498"/>
      <c r="R300" s="402"/>
      <c r="S300" s="442"/>
    </row>
    <row r="301" spans="1:19" s="203" customFormat="1" ht="13.5" customHeight="1">
      <c r="A301" s="643" t="s">
        <v>124</v>
      </c>
      <c r="B301" s="395">
        <v>10020000</v>
      </c>
      <c r="C301" s="83" t="s">
        <v>16</v>
      </c>
      <c r="D301" s="536">
        <f>SUM(G301:R301)</f>
        <v>15</v>
      </c>
      <c r="E301" s="644" t="s">
        <v>17</v>
      </c>
      <c r="F301" s="645">
        <v>2</v>
      </c>
      <c r="G301" s="646">
        <v>15</v>
      </c>
      <c r="H301" s="85"/>
      <c r="I301" s="86"/>
      <c r="J301" s="84"/>
      <c r="K301" s="85"/>
      <c r="L301" s="86"/>
      <c r="M301" s="84"/>
      <c r="N301" s="85"/>
      <c r="O301" s="86"/>
      <c r="P301" s="84"/>
      <c r="Q301" s="85"/>
      <c r="R301" s="86"/>
      <c r="S301" s="442"/>
    </row>
    <row r="302" spans="1:19" s="203" customFormat="1" ht="24">
      <c r="A302" s="643" t="s">
        <v>253</v>
      </c>
      <c r="B302" s="395">
        <v>10020000</v>
      </c>
      <c r="C302" s="83" t="s">
        <v>16</v>
      </c>
      <c r="D302" s="536">
        <f t="shared" ref="D302:D314" si="31">SUM(G302:R302)</f>
        <v>15</v>
      </c>
      <c r="E302" s="83" t="s">
        <v>18</v>
      </c>
      <c r="F302" s="645">
        <v>1</v>
      </c>
      <c r="G302" s="84"/>
      <c r="H302" s="85">
        <v>15</v>
      </c>
      <c r="I302" s="86"/>
      <c r="J302" s="84"/>
      <c r="K302" s="85"/>
      <c r="L302" s="86"/>
      <c r="M302" s="84"/>
      <c r="N302" s="85"/>
      <c r="O302" s="86"/>
      <c r="P302" s="84"/>
      <c r="Q302" s="85"/>
      <c r="R302" s="86"/>
      <c r="S302" s="442"/>
    </row>
    <row r="303" spans="1:19" s="203" customFormat="1">
      <c r="A303" s="647" t="s">
        <v>33</v>
      </c>
      <c r="B303" s="395">
        <v>10020000</v>
      </c>
      <c r="C303" s="83" t="s">
        <v>16</v>
      </c>
      <c r="D303" s="536">
        <f t="shared" si="31"/>
        <v>15</v>
      </c>
      <c r="E303" s="644" t="s">
        <v>18</v>
      </c>
      <c r="F303" s="648">
        <v>1</v>
      </c>
      <c r="G303" s="84">
        <v>15</v>
      </c>
      <c r="H303" s="85"/>
      <c r="I303" s="649"/>
      <c r="J303" s="84"/>
      <c r="K303" s="650"/>
      <c r="L303" s="86"/>
      <c r="M303" s="84"/>
      <c r="N303" s="85"/>
      <c r="O303" s="86"/>
      <c r="P303" s="84"/>
      <c r="Q303" s="85"/>
      <c r="R303" s="86"/>
      <c r="S303" s="442"/>
    </row>
    <row r="304" spans="1:19" s="203" customFormat="1">
      <c r="A304" s="643" t="s">
        <v>254</v>
      </c>
      <c r="B304" s="395">
        <v>10020000</v>
      </c>
      <c r="C304" s="83" t="s">
        <v>16</v>
      </c>
      <c r="D304" s="536">
        <f t="shared" si="31"/>
        <v>15</v>
      </c>
      <c r="E304" s="644" t="s">
        <v>18</v>
      </c>
      <c r="F304" s="651">
        <v>4</v>
      </c>
      <c r="G304" s="218"/>
      <c r="H304" s="652"/>
      <c r="I304" s="653"/>
      <c r="J304" s="654"/>
      <c r="K304" s="652">
        <v>15</v>
      </c>
      <c r="L304" s="653"/>
      <c r="M304" s="655"/>
      <c r="N304" s="652"/>
      <c r="O304" s="653"/>
      <c r="P304" s="655"/>
      <c r="Q304" s="652"/>
      <c r="R304" s="653"/>
      <c r="S304" s="442"/>
    </row>
    <row r="305" spans="1:19" s="203" customFormat="1" ht="12.75" thickBot="1">
      <c r="A305" s="656" t="s">
        <v>255</v>
      </c>
      <c r="B305" s="711">
        <v>10020000</v>
      </c>
      <c r="C305" s="657" t="s">
        <v>16</v>
      </c>
      <c r="D305" s="658">
        <f t="shared" si="31"/>
        <v>15</v>
      </c>
      <c r="E305" s="659" t="s">
        <v>18</v>
      </c>
      <c r="F305" s="660">
        <v>3</v>
      </c>
      <c r="G305" s="661"/>
      <c r="H305" s="93"/>
      <c r="I305" s="94"/>
      <c r="J305" s="92"/>
      <c r="K305" s="93">
        <v>15</v>
      </c>
      <c r="L305" s="94"/>
      <c r="M305" s="92"/>
      <c r="N305" s="93"/>
      <c r="O305" s="94"/>
      <c r="P305" s="92"/>
      <c r="Q305" s="93"/>
      <c r="R305" s="94"/>
      <c r="S305" s="442"/>
    </row>
    <row r="306" spans="1:19" s="203" customFormat="1">
      <c r="A306" s="662" t="s">
        <v>256</v>
      </c>
      <c r="B306" s="411">
        <v>10020000</v>
      </c>
      <c r="C306" s="87" t="s">
        <v>20</v>
      </c>
      <c r="D306" s="431">
        <f t="shared" si="31"/>
        <v>15</v>
      </c>
      <c r="E306" s="411" t="s">
        <v>18</v>
      </c>
      <c r="F306" s="621">
        <v>3</v>
      </c>
      <c r="G306" s="663"/>
      <c r="H306" s="664"/>
      <c r="I306" s="665"/>
      <c r="J306" s="666"/>
      <c r="K306" s="664"/>
      <c r="L306" s="665"/>
      <c r="M306" s="663"/>
      <c r="N306" s="664">
        <v>15</v>
      </c>
      <c r="O306" s="665"/>
      <c r="P306" s="663"/>
      <c r="Q306" s="664"/>
      <c r="R306" s="665"/>
      <c r="S306" s="442"/>
    </row>
    <row r="307" spans="1:19" s="203" customFormat="1">
      <c r="A307" s="371" t="s">
        <v>176</v>
      </c>
      <c r="B307" s="486">
        <v>10020000</v>
      </c>
      <c r="C307" s="40" t="s">
        <v>20</v>
      </c>
      <c r="D307" s="366">
        <f t="shared" si="31"/>
        <v>30</v>
      </c>
      <c r="E307" s="368" t="s">
        <v>18</v>
      </c>
      <c r="F307" s="367">
        <v>4</v>
      </c>
      <c r="G307" s="372"/>
      <c r="H307" s="32"/>
      <c r="I307" s="33"/>
      <c r="J307" s="31"/>
      <c r="K307" s="32"/>
      <c r="L307" s="33"/>
      <c r="M307" s="31"/>
      <c r="N307" s="32"/>
      <c r="O307" s="33">
        <v>30</v>
      </c>
      <c r="P307" s="31"/>
      <c r="Q307" s="32"/>
      <c r="R307" s="33"/>
      <c r="S307" s="442"/>
    </row>
    <row r="308" spans="1:19" s="203" customFormat="1">
      <c r="A308" s="556" t="s">
        <v>257</v>
      </c>
      <c r="B308" s="486">
        <v>10020000</v>
      </c>
      <c r="C308" s="54" t="s">
        <v>20</v>
      </c>
      <c r="D308" s="366">
        <f t="shared" si="31"/>
        <v>30</v>
      </c>
      <c r="E308" s="40" t="s">
        <v>17</v>
      </c>
      <c r="F308" s="367">
        <v>4</v>
      </c>
      <c r="G308" s="31"/>
      <c r="H308" s="32"/>
      <c r="I308" s="33"/>
      <c r="J308" s="373"/>
      <c r="K308" s="32"/>
      <c r="L308" s="33"/>
      <c r="M308" s="31">
        <v>15</v>
      </c>
      <c r="N308" s="32">
        <v>15</v>
      </c>
      <c r="O308" s="33"/>
      <c r="P308" s="31"/>
      <c r="Q308" s="32"/>
      <c r="R308" s="33"/>
      <c r="S308" s="442"/>
    </row>
    <row r="309" spans="1:19" s="203" customFormat="1" ht="24">
      <c r="A309" s="557" t="s">
        <v>258</v>
      </c>
      <c r="B309" s="618">
        <v>10020000</v>
      </c>
      <c r="C309" s="6" t="s">
        <v>20</v>
      </c>
      <c r="D309" s="205">
        <f t="shared" si="31"/>
        <v>30</v>
      </c>
      <c r="E309" s="6" t="s">
        <v>17</v>
      </c>
      <c r="F309" s="558">
        <v>4</v>
      </c>
      <c r="G309" s="410"/>
      <c r="H309" s="407"/>
      <c r="I309" s="408"/>
      <c r="J309" s="410"/>
      <c r="K309" s="407"/>
      <c r="L309" s="408"/>
      <c r="M309" s="410">
        <v>15</v>
      </c>
      <c r="N309" s="559">
        <v>15</v>
      </c>
      <c r="O309" s="560"/>
      <c r="P309" s="410"/>
      <c r="Q309" s="559"/>
      <c r="R309" s="560"/>
      <c r="S309" s="442"/>
    </row>
    <row r="310" spans="1:19" s="203" customFormat="1" ht="24">
      <c r="A310" s="130" t="s">
        <v>174</v>
      </c>
      <c r="B310" s="618">
        <v>10020000</v>
      </c>
      <c r="C310" s="400" t="s">
        <v>20</v>
      </c>
      <c r="D310" s="205">
        <f t="shared" si="31"/>
        <v>30</v>
      </c>
      <c r="E310" s="6" t="s">
        <v>17</v>
      </c>
      <c r="F310" s="558">
        <v>4</v>
      </c>
      <c r="G310" s="410"/>
      <c r="H310" s="407"/>
      <c r="I310" s="408"/>
      <c r="J310" s="410"/>
      <c r="K310" s="407"/>
      <c r="L310" s="408"/>
      <c r="M310" s="410">
        <v>15</v>
      </c>
      <c r="N310" s="407">
        <v>15</v>
      </c>
      <c r="O310" s="408"/>
      <c r="P310" s="410"/>
      <c r="Q310" s="407"/>
      <c r="R310" s="408"/>
      <c r="S310" s="442"/>
    </row>
    <row r="311" spans="1:19" s="203" customFormat="1" ht="24">
      <c r="A311" s="130" t="s">
        <v>175</v>
      </c>
      <c r="B311" s="618">
        <v>10020000</v>
      </c>
      <c r="C311" s="400" t="s">
        <v>20</v>
      </c>
      <c r="D311" s="205">
        <f t="shared" si="31"/>
        <v>15</v>
      </c>
      <c r="E311" s="6" t="s">
        <v>18</v>
      </c>
      <c r="F311" s="119">
        <v>2</v>
      </c>
      <c r="G311" s="14"/>
      <c r="H311" s="12"/>
      <c r="I311" s="13"/>
      <c r="J311" s="14"/>
      <c r="K311" s="12"/>
      <c r="L311" s="13"/>
      <c r="M311" s="14"/>
      <c r="N311" s="12">
        <v>15</v>
      </c>
      <c r="O311" s="13"/>
      <c r="P311" s="14"/>
      <c r="Q311" s="12"/>
      <c r="R311" s="13"/>
      <c r="S311" s="442"/>
    </row>
    <row r="312" spans="1:19" s="203" customFormat="1" ht="24">
      <c r="A312" s="130" t="s">
        <v>259</v>
      </c>
      <c r="B312" s="618">
        <v>10020000</v>
      </c>
      <c r="C312" s="6" t="s">
        <v>20</v>
      </c>
      <c r="D312" s="205">
        <f t="shared" si="31"/>
        <v>30</v>
      </c>
      <c r="E312" s="6" t="s">
        <v>17</v>
      </c>
      <c r="F312" s="119">
        <v>3</v>
      </c>
      <c r="G312" s="14"/>
      <c r="H312" s="12"/>
      <c r="I312" s="13"/>
      <c r="J312" s="14"/>
      <c r="K312" s="12"/>
      <c r="L312" s="13"/>
      <c r="M312" s="14"/>
      <c r="N312" s="12"/>
      <c r="O312" s="13"/>
      <c r="P312" s="14">
        <v>15</v>
      </c>
      <c r="Q312" s="12">
        <v>15</v>
      </c>
      <c r="R312" s="13"/>
      <c r="S312" s="442"/>
    </row>
    <row r="313" spans="1:19" s="203" customFormat="1" ht="24">
      <c r="A313" s="130" t="s">
        <v>260</v>
      </c>
      <c r="B313" s="618">
        <v>10020000</v>
      </c>
      <c r="C313" s="6" t="s">
        <v>20</v>
      </c>
      <c r="D313" s="205">
        <f t="shared" si="31"/>
        <v>30</v>
      </c>
      <c r="E313" s="6" t="s">
        <v>17</v>
      </c>
      <c r="F313" s="119">
        <v>3</v>
      </c>
      <c r="G313" s="14"/>
      <c r="H313" s="12"/>
      <c r="I313" s="13"/>
      <c r="J313" s="14"/>
      <c r="K313" s="12"/>
      <c r="L313" s="13"/>
      <c r="M313" s="14"/>
      <c r="N313" s="12"/>
      <c r="O313" s="13"/>
      <c r="P313" s="14">
        <v>15</v>
      </c>
      <c r="Q313" s="12">
        <v>15</v>
      </c>
      <c r="R313" s="13"/>
      <c r="S313" s="442"/>
    </row>
    <row r="314" spans="1:19" s="203" customFormat="1" ht="24.75" thickBot="1">
      <c r="A314" s="364" t="s">
        <v>261</v>
      </c>
      <c r="B314" s="447">
        <v>10020000</v>
      </c>
      <c r="C314" s="447" t="s">
        <v>20</v>
      </c>
      <c r="D314" s="362">
        <f t="shared" si="31"/>
        <v>15</v>
      </c>
      <c r="E314" s="369" t="s">
        <v>18</v>
      </c>
      <c r="F314" s="363">
        <v>1</v>
      </c>
      <c r="G314" s="449"/>
      <c r="H314" s="451"/>
      <c r="I314" s="458"/>
      <c r="J314" s="449"/>
      <c r="K314" s="451"/>
      <c r="L314" s="458"/>
      <c r="M314" s="449"/>
      <c r="N314" s="451"/>
      <c r="O314" s="458"/>
      <c r="P314" s="449"/>
      <c r="Q314" s="451">
        <v>15</v>
      </c>
      <c r="R314" s="458"/>
      <c r="S314" s="442"/>
    </row>
    <row r="315" spans="1:19" s="203" customFormat="1" ht="36.75" thickBot="1">
      <c r="A315" s="131" t="s">
        <v>285</v>
      </c>
      <c r="B315" s="622">
        <v>10020000</v>
      </c>
      <c r="C315" s="460" t="s">
        <v>16</v>
      </c>
      <c r="D315" s="216">
        <v>20</v>
      </c>
      <c r="E315" s="460" t="s">
        <v>19</v>
      </c>
      <c r="F315" s="132">
        <v>1</v>
      </c>
      <c r="G315" s="455"/>
      <c r="H315" s="456"/>
      <c r="I315" s="457"/>
      <c r="J315" s="669"/>
      <c r="K315" s="670"/>
      <c r="L315" s="671"/>
      <c r="M315" s="455"/>
      <c r="N315" s="456"/>
      <c r="O315" s="457"/>
      <c r="P315" s="455"/>
      <c r="Q315" s="456"/>
      <c r="R315" s="457"/>
      <c r="S315" s="442"/>
    </row>
    <row r="316" spans="1:19" s="203" customFormat="1" ht="24">
      <c r="A316" s="557" t="s">
        <v>286</v>
      </c>
      <c r="B316" s="400">
        <v>10020000</v>
      </c>
      <c r="C316" s="400" t="s">
        <v>20</v>
      </c>
      <c r="D316" s="424">
        <v>40</v>
      </c>
      <c r="E316" s="400" t="s">
        <v>19</v>
      </c>
      <c r="F316" s="558">
        <v>2</v>
      </c>
      <c r="G316" s="401"/>
      <c r="H316" s="498"/>
      <c r="I316" s="402"/>
      <c r="J316" s="401"/>
      <c r="K316" s="498"/>
      <c r="L316" s="402"/>
      <c r="M316" s="410"/>
      <c r="N316" s="559"/>
      <c r="O316" s="560"/>
      <c r="P316" s="672"/>
      <c r="Q316" s="668"/>
      <c r="R316" s="673"/>
      <c r="S316" s="442"/>
    </row>
    <row r="317" spans="1:19" s="203" customFormat="1" ht="26.25" customHeight="1" thickBot="1">
      <c r="A317" s="364" t="s">
        <v>287</v>
      </c>
      <c r="B317" s="483">
        <v>10020000</v>
      </c>
      <c r="C317" s="448" t="s">
        <v>20</v>
      </c>
      <c r="D317" s="362">
        <v>40</v>
      </c>
      <c r="E317" s="447" t="s">
        <v>19</v>
      </c>
      <c r="F317" s="365">
        <v>2</v>
      </c>
      <c r="G317" s="449"/>
      <c r="H317" s="451"/>
      <c r="I317" s="458"/>
      <c r="J317" s="449"/>
      <c r="K317" s="451"/>
      <c r="L317" s="458"/>
      <c r="M317" s="92"/>
      <c r="N317" s="93"/>
      <c r="O317" s="94"/>
      <c r="P317" s="707"/>
      <c r="Q317" s="708"/>
      <c r="R317" s="709"/>
      <c r="S317" s="442"/>
    </row>
    <row r="318" spans="1:19" s="203" customFormat="1" ht="15" customHeight="1">
      <c r="A318" s="928" t="s">
        <v>179</v>
      </c>
      <c r="B318" s="929"/>
      <c r="C318" s="940"/>
      <c r="D318" s="832">
        <f>SUM(D300:D314)</f>
        <v>315</v>
      </c>
      <c r="E318" s="834"/>
      <c r="F318" s="836">
        <f>SUM(F300:F317)</f>
        <v>46</v>
      </c>
      <c r="G318" s="298">
        <f t="shared" ref="G318:R318" si="32">SUM(G300:G314)</f>
        <v>45</v>
      </c>
      <c r="H318" s="299">
        <f t="shared" si="32"/>
        <v>15</v>
      </c>
      <c r="I318" s="302">
        <f t="shared" si="32"/>
        <v>0</v>
      </c>
      <c r="J318" s="298">
        <f t="shared" si="32"/>
        <v>0</v>
      </c>
      <c r="K318" s="299">
        <f t="shared" si="32"/>
        <v>30</v>
      </c>
      <c r="L318" s="302">
        <f t="shared" si="32"/>
        <v>0</v>
      </c>
      <c r="M318" s="298">
        <f t="shared" si="32"/>
        <v>45</v>
      </c>
      <c r="N318" s="299">
        <f t="shared" si="32"/>
        <v>75</v>
      </c>
      <c r="O318" s="302">
        <f t="shared" si="32"/>
        <v>30</v>
      </c>
      <c r="P318" s="667">
        <f t="shared" si="32"/>
        <v>30</v>
      </c>
      <c r="Q318" s="299">
        <f t="shared" si="32"/>
        <v>45</v>
      </c>
      <c r="R318" s="302">
        <f t="shared" si="32"/>
        <v>0</v>
      </c>
      <c r="S318" s="442"/>
    </row>
    <row r="319" spans="1:19" s="203" customFormat="1" ht="12.75" thickBot="1">
      <c r="A319" s="378" t="s">
        <v>22</v>
      </c>
      <c r="B319" s="379"/>
      <c r="C319" s="370"/>
      <c r="D319" s="833"/>
      <c r="E319" s="835"/>
      <c r="F319" s="837"/>
      <c r="G319" s="829">
        <f>SUM(G318:L318)</f>
        <v>90</v>
      </c>
      <c r="H319" s="830"/>
      <c r="I319" s="830"/>
      <c r="J319" s="830"/>
      <c r="K319" s="830"/>
      <c r="L319" s="831"/>
      <c r="M319" s="829">
        <f>SUM(M318:R318)</f>
        <v>225</v>
      </c>
      <c r="N319" s="830"/>
      <c r="O319" s="830"/>
      <c r="P319" s="830"/>
      <c r="Q319" s="830"/>
      <c r="R319" s="831"/>
      <c r="S319" s="442"/>
    </row>
    <row r="320" spans="1:19" s="233" customFormat="1" ht="12.75" thickBot="1">
      <c r="A320" s="228"/>
      <c r="B320" s="229"/>
      <c r="C320" s="229"/>
      <c r="D320" s="230"/>
      <c r="E320" s="230"/>
      <c r="F320" s="230"/>
      <c r="G320" s="231"/>
      <c r="H320" s="231"/>
      <c r="I320" s="231"/>
      <c r="J320" s="232"/>
      <c r="K320" s="232"/>
      <c r="L320" s="232"/>
      <c r="M320" s="232"/>
      <c r="N320" s="232"/>
      <c r="O320" s="232"/>
      <c r="P320" s="232"/>
      <c r="Q320" s="232"/>
      <c r="R320" s="232"/>
      <c r="S320" s="288"/>
    </row>
    <row r="321" spans="1:19" s="203" customFormat="1" ht="15" customHeight="1" thickBot="1">
      <c r="A321" s="743" t="s">
        <v>79</v>
      </c>
      <c r="B321" s="744"/>
      <c r="C321" s="744"/>
      <c r="D321" s="744"/>
      <c r="E321" s="744"/>
      <c r="F321" s="744"/>
      <c r="G321" s="744"/>
      <c r="H321" s="744"/>
      <c r="I321" s="745"/>
      <c r="J321" s="201"/>
      <c r="K321" s="202"/>
      <c r="L321" s="202"/>
      <c r="S321" s="442"/>
    </row>
    <row r="322" spans="1:19" s="203" customFormat="1" ht="14.25" customHeight="1">
      <c r="A322" s="566"/>
      <c r="B322" s="752" t="s">
        <v>59</v>
      </c>
      <c r="C322" s="753"/>
      <c r="D322" s="753"/>
      <c r="E322" s="754"/>
      <c r="F322" s="752" t="s">
        <v>60</v>
      </c>
      <c r="G322" s="753"/>
      <c r="H322" s="753"/>
      <c r="I322" s="754"/>
      <c r="J322" s="204"/>
      <c r="K322" s="202"/>
      <c r="L322" s="202"/>
      <c r="S322" s="442"/>
    </row>
    <row r="323" spans="1:19" s="203" customFormat="1">
      <c r="A323" s="567"/>
      <c r="B323" s="568" t="s">
        <v>61</v>
      </c>
      <c r="C323" s="385" t="s">
        <v>62</v>
      </c>
      <c r="D323" s="385" t="s">
        <v>63</v>
      </c>
      <c r="E323" s="569" t="s">
        <v>64</v>
      </c>
      <c r="F323" s="568" t="s">
        <v>61</v>
      </c>
      <c r="G323" s="385" t="s">
        <v>62</v>
      </c>
      <c r="H323" s="570" t="s">
        <v>63</v>
      </c>
      <c r="I323" s="571" t="s">
        <v>180</v>
      </c>
      <c r="J323" s="204"/>
      <c r="K323" s="202"/>
      <c r="L323" s="202"/>
      <c r="S323" s="442"/>
    </row>
    <row r="324" spans="1:19" s="203" customFormat="1">
      <c r="A324" s="572" t="s">
        <v>65</v>
      </c>
      <c r="B324" s="573">
        <f>SUM(F10,F11,F12,F13,F14,F15,F16,F9,F17,F18)</f>
        <v>24</v>
      </c>
      <c r="C324" s="574">
        <f>SUM(F55:F58)</f>
        <v>6</v>
      </c>
      <c r="D324" s="575">
        <v>0</v>
      </c>
      <c r="E324" s="576">
        <f>SUM(B324:D324)</f>
        <v>30</v>
      </c>
      <c r="F324" s="577">
        <f>SUM(G38:I38,G43:I43)</f>
        <v>187</v>
      </c>
      <c r="G324" s="575">
        <f>SUM(G55:I60)</f>
        <v>90</v>
      </c>
      <c r="H324" s="578">
        <v>0</v>
      </c>
      <c r="I324" s="576">
        <v>0</v>
      </c>
      <c r="J324" s="206"/>
      <c r="K324" s="202"/>
      <c r="L324" s="202"/>
      <c r="S324" s="442"/>
    </row>
    <row r="325" spans="1:19" s="203" customFormat="1">
      <c r="A325" s="572" t="s">
        <v>66</v>
      </c>
      <c r="B325" s="579">
        <f>SUM(F20,F21,F22,F23,F24,F25,F30,F19,F29,F41)</f>
        <v>21</v>
      </c>
      <c r="C325" s="580">
        <f>SUM(F59:F60,F69)</f>
        <v>8</v>
      </c>
      <c r="D325" s="575">
        <v>2</v>
      </c>
      <c r="E325" s="576">
        <f>SUM(B325:D325)</f>
        <v>31</v>
      </c>
      <c r="F325" s="577">
        <f>SUM(J38:L38,J43:L43)</f>
        <v>177</v>
      </c>
      <c r="G325" s="575">
        <f>SUM(J55:L60)</f>
        <v>60</v>
      </c>
      <c r="H325" s="578">
        <v>15</v>
      </c>
      <c r="I325" s="576">
        <v>40</v>
      </c>
      <c r="J325" s="206"/>
      <c r="K325" s="202"/>
      <c r="L325" s="202"/>
      <c r="S325" s="442"/>
    </row>
    <row r="326" spans="1:19" s="203" customFormat="1">
      <c r="A326" s="572" t="s">
        <v>230</v>
      </c>
      <c r="B326" s="581">
        <f>SUM(F31,F32,F36)</f>
        <v>11</v>
      </c>
      <c r="C326" s="582">
        <f>SUM(F61:F66)</f>
        <v>22</v>
      </c>
      <c r="D326" s="575">
        <v>0</v>
      </c>
      <c r="E326" s="576">
        <f>SUM(B326:D326)</f>
        <v>33</v>
      </c>
      <c r="F326" s="577">
        <f>SUM(M38:O38,M43:O43)</f>
        <v>57</v>
      </c>
      <c r="G326" s="575">
        <f>SUM(M61:O68)</f>
        <v>195</v>
      </c>
      <c r="H326" s="578">
        <v>0</v>
      </c>
      <c r="I326" s="576">
        <v>0</v>
      </c>
      <c r="J326" s="206"/>
      <c r="K326" s="202"/>
      <c r="L326" s="202"/>
      <c r="S326" s="442"/>
    </row>
    <row r="327" spans="1:19" s="203" customFormat="1">
      <c r="A327" s="572" t="s">
        <v>231</v>
      </c>
      <c r="B327" s="583">
        <f>SUM(F37,F42)</f>
        <v>12</v>
      </c>
      <c r="C327" s="584">
        <f>SUM(F67:F68,F70)</f>
        <v>10</v>
      </c>
      <c r="D327" s="575">
        <v>4</v>
      </c>
      <c r="E327" s="576">
        <f>SUM(B327:D327)</f>
        <v>26</v>
      </c>
      <c r="F327" s="577">
        <f>SUM(P38:R38,P43:R43)</f>
        <v>45</v>
      </c>
      <c r="G327" s="575">
        <f>SUM(P61:R68)</f>
        <v>45</v>
      </c>
      <c r="H327" s="578">
        <v>30</v>
      </c>
      <c r="I327" s="576">
        <v>60</v>
      </c>
      <c r="J327" s="206"/>
      <c r="K327" s="202"/>
      <c r="L327" s="202"/>
      <c r="S327" s="442"/>
    </row>
    <row r="328" spans="1:19" s="203" customFormat="1">
      <c r="A328" s="567" t="s">
        <v>67</v>
      </c>
      <c r="B328" s="568">
        <f>SUM(B324:B327)</f>
        <v>68</v>
      </c>
      <c r="C328" s="385">
        <f t="shared" ref="C328:H328" si="33">SUM(C324:C327)</f>
        <v>46</v>
      </c>
      <c r="D328" s="585">
        <f t="shared" si="33"/>
        <v>6</v>
      </c>
      <c r="E328" s="757">
        <f>SUM(B328:D328)</f>
        <v>120</v>
      </c>
      <c r="F328" s="568">
        <f>SUM(F324:F327)</f>
        <v>466</v>
      </c>
      <c r="G328" s="385">
        <f t="shared" si="33"/>
        <v>390</v>
      </c>
      <c r="H328" s="570">
        <f t="shared" si="33"/>
        <v>45</v>
      </c>
      <c r="I328" s="569">
        <f>SUM(I324:I327)</f>
        <v>100</v>
      </c>
      <c r="J328" s="204"/>
      <c r="K328" s="202"/>
      <c r="L328" s="202"/>
      <c r="S328" s="442"/>
    </row>
    <row r="329" spans="1:19" s="203" customFormat="1" ht="15" customHeight="1" thickBot="1">
      <c r="A329" s="381" t="s">
        <v>68</v>
      </c>
      <c r="B329" s="382"/>
      <c r="C329" s="362"/>
      <c r="D329" s="383"/>
      <c r="E329" s="778"/>
      <c r="F329" s="759">
        <f>SUM(F328:I328)</f>
        <v>1001</v>
      </c>
      <c r="G329" s="760"/>
      <c r="H329" s="760"/>
      <c r="I329" s="761"/>
      <c r="J329" s="204"/>
      <c r="K329" s="202"/>
      <c r="L329" s="202"/>
      <c r="S329" s="442"/>
    </row>
    <row r="330" spans="1:19" s="203" customFormat="1" ht="15" customHeight="1" thickBot="1">
      <c r="A330" s="737" t="s">
        <v>71</v>
      </c>
      <c r="B330" s="738"/>
      <c r="C330" s="738"/>
      <c r="D330" s="738"/>
      <c r="E330" s="738"/>
      <c r="F330" s="738"/>
      <c r="G330" s="738"/>
      <c r="H330" s="738"/>
      <c r="I330" s="739"/>
      <c r="J330" s="201"/>
      <c r="K330" s="202"/>
      <c r="L330" s="202"/>
      <c r="S330" s="442"/>
    </row>
    <row r="331" spans="1:19" s="203" customFormat="1" ht="14.25" customHeight="1">
      <c r="A331" s="586"/>
      <c r="B331" s="752" t="s">
        <v>59</v>
      </c>
      <c r="C331" s="753"/>
      <c r="D331" s="753"/>
      <c r="E331" s="754"/>
      <c r="F331" s="752" t="s">
        <v>60</v>
      </c>
      <c r="G331" s="753"/>
      <c r="H331" s="753"/>
      <c r="I331" s="754"/>
      <c r="J331" s="204"/>
      <c r="K331" s="202"/>
      <c r="L331" s="202"/>
      <c r="S331" s="442"/>
    </row>
    <row r="332" spans="1:19" s="203" customFormat="1">
      <c r="A332" s="567"/>
      <c r="B332" s="568" t="s">
        <v>61</v>
      </c>
      <c r="C332" s="385" t="s">
        <v>62</v>
      </c>
      <c r="D332" s="385" t="s">
        <v>63</v>
      </c>
      <c r="E332" s="569" t="s">
        <v>64</v>
      </c>
      <c r="F332" s="568" t="s">
        <v>61</v>
      </c>
      <c r="G332" s="385" t="s">
        <v>62</v>
      </c>
      <c r="H332" s="570" t="s">
        <v>63</v>
      </c>
      <c r="I332" s="571" t="s">
        <v>180</v>
      </c>
      <c r="J332" s="204"/>
      <c r="K332" s="202"/>
      <c r="L332" s="202"/>
      <c r="S332" s="442"/>
    </row>
    <row r="333" spans="1:19" s="203" customFormat="1">
      <c r="A333" s="572" t="s">
        <v>65</v>
      </c>
      <c r="B333" s="573">
        <f>SUM(B324)</f>
        <v>24</v>
      </c>
      <c r="C333" s="574">
        <f>SUM(F78,F79,F83)</f>
        <v>5</v>
      </c>
      <c r="D333" s="575">
        <v>0</v>
      </c>
      <c r="E333" s="576">
        <f>SUM(B333:D333)</f>
        <v>29</v>
      </c>
      <c r="F333" s="577">
        <f>SUM(F324)</f>
        <v>187</v>
      </c>
      <c r="G333" s="575">
        <f>SUM(G94:I94)</f>
        <v>45</v>
      </c>
      <c r="H333" s="578">
        <v>0</v>
      </c>
      <c r="I333" s="576">
        <v>0</v>
      </c>
      <c r="J333" s="206"/>
      <c r="K333" s="202"/>
      <c r="L333" s="202"/>
      <c r="S333" s="442"/>
    </row>
    <row r="334" spans="1:19" s="203" customFormat="1">
      <c r="A334" s="572" t="s">
        <v>66</v>
      </c>
      <c r="B334" s="579">
        <f>SUM(B325)</f>
        <v>21</v>
      </c>
      <c r="C334" s="580">
        <f>SUM(F84,F85,F91)</f>
        <v>8</v>
      </c>
      <c r="D334" s="575">
        <v>2</v>
      </c>
      <c r="E334" s="576">
        <f>SUM(B334:D334)</f>
        <v>31</v>
      </c>
      <c r="F334" s="577">
        <f>SUM(F325)</f>
        <v>177</v>
      </c>
      <c r="G334" s="575">
        <f>SUM(J94:L94)</f>
        <v>60</v>
      </c>
      <c r="H334" s="578">
        <v>15</v>
      </c>
      <c r="I334" s="576">
        <v>40</v>
      </c>
      <c r="J334" s="206"/>
      <c r="K334" s="202"/>
      <c r="L334" s="202"/>
      <c r="S334" s="442"/>
    </row>
    <row r="335" spans="1:19" s="203" customFormat="1">
      <c r="A335" s="572" t="s">
        <v>230</v>
      </c>
      <c r="B335" s="581">
        <f>SUM(B326)</f>
        <v>11</v>
      </c>
      <c r="C335" s="582">
        <f>SUM(F81,F86,F87)</f>
        <v>22</v>
      </c>
      <c r="D335" s="575">
        <v>0</v>
      </c>
      <c r="E335" s="576">
        <f>SUM(B335:D335)</f>
        <v>33</v>
      </c>
      <c r="F335" s="577">
        <f>SUM(F326)</f>
        <v>57</v>
      </c>
      <c r="G335" s="575">
        <f>SUM(M94:O94)</f>
        <v>105</v>
      </c>
      <c r="H335" s="578">
        <v>0</v>
      </c>
      <c r="I335" s="576">
        <v>0</v>
      </c>
      <c r="J335" s="206"/>
      <c r="K335" s="202"/>
      <c r="L335" s="202"/>
      <c r="S335" s="442"/>
    </row>
    <row r="336" spans="1:19" s="203" customFormat="1">
      <c r="A336" s="572" t="s">
        <v>231</v>
      </c>
      <c r="B336" s="583">
        <f>SUM(B327)</f>
        <v>12</v>
      </c>
      <c r="C336" s="584">
        <f>SUM(F88,F89,F90,F92,F93)</f>
        <v>11</v>
      </c>
      <c r="D336" s="575">
        <v>4</v>
      </c>
      <c r="E336" s="576">
        <f>SUM(B336:D336)</f>
        <v>27</v>
      </c>
      <c r="F336" s="577">
        <f>SUM(F327)</f>
        <v>45</v>
      </c>
      <c r="G336" s="575">
        <f>SUM(P94:R94)</f>
        <v>45</v>
      </c>
      <c r="H336" s="578">
        <v>30</v>
      </c>
      <c r="I336" s="576">
        <v>60</v>
      </c>
      <c r="J336" s="206"/>
      <c r="K336" s="202"/>
      <c r="L336" s="202"/>
      <c r="S336" s="442"/>
    </row>
    <row r="337" spans="1:19" s="203" customFormat="1">
      <c r="A337" s="567" t="s">
        <v>67</v>
      </c>
      <c r="B337" s="568">
        <f>SUM(B333:B336)</f>
        <v>68</v>
      </c>
      <c r="C337" s="385">
        <f t="shared" ref="C337:H337" si="34">SUM(C333:C336)</f>
        <v>46</v>
      </c>
      <c r="D337" s="585">
        <f t="shared" si="34"/>
        <v>6</v>
      </c>
      <c r="E337" s="757">
        <f>SUM(B337:D337)</f>
        <v>120</v>
      </c>
      <c r="F337" s="568">
        <f>SUM(F333:F336)</f>
        <v>466</v>
      </c>
      <c r="G337" s="385">
        <f>SUM(G333:G336)</f>
        <v>255</v>
      </c>
      <c r="H337" s="570">
        <f t="shared" si="34"/>
        <v>45</v>
      </c>
      <c r="I337" s="569">
        <f>SUM(I333:I336)</f>
        <v>100</v>
      </c>
      <c r="J337" s="204"/>
      <c r="K337" s="202"/>
      <c r="L337" s="202"/>
      <c r="S337" s="442"/>
    </row>
    <row r="338" spans="1:19" s="203" customFormat="1" ht="15" customHeight="1" thickBot="1">
      <c r="A338" s="587" t="s">
        <v>68</v>
      </c>
      <c r="B338" s="588"/>
      <c r="C338" s="589"/>
      <c r="D338" s="590"/>
      <c r="E338" s="758"/>
      <c r="F338" s="762">
        <f>SUM(F337:I337)</f>
        <v>866</v>
      </c>
      <c r="G338" s="763"/>
      <c r="H338" s="763"/>
      <c r="I338" s="764"/>
      <c r="J338" s="204"/>
      <c r="K338" s="202"/>
      <c r="L338" s="202"/>
      <c r="S338" s="442"/>
    </row>
    <row r="339" spans="1:19" s="203" customFormat="1" ht="15" customHeight="1" thickBot="1">
      <c r="A339" s="740" t="s">
        <v>80</v>
      </c>
      <c r="B339" s="741"/>
      <c r="C339" s="741"/>
      <c r="D339" s="741"/>
      <c r="E339" s="741"/>
      <c r="F339" s="741"/>
      <c r="G339" s="741"/>
      <c r="H339" s="741"/>
      <c r="I339" s="742"/>
      <c r="J339" s="204"/>
      <c r="K339" s="202"/>
      <c r="L339" s="202"/>
      <c r="S339" s="442"/>
    </row>
    <row r="340" spans="1:19" s="203" customFormat="1" ht="14.25" customHeight="1">
      <c r="A340" s="386"/>
      <c r="B340" s="749" t="s">
        <v>59</v>
      </c>
      <c r="C340" s="750"/>
      <c r="D340" s="750"/>
      <c r="E340" s="751"/>
      <c r="F340" s="749" t="s">
        <v>60</v>
      </c>
      <c r="G340" s="750"/>
      <c r="H340" s="750"/>
      <c r="I340" s="751"/>
      <c r="J340" s="204"/>
      <c r="K340" s="202"/>
      <c r="L340" s="202"/>
      <c r="S340" s="442"/>
    </row>
    <row r="341" spans="1:19" s="203" customFormat="1">
      <c r="A341" s="567"/>
      <c r="B341" s="568" t="s">
        <v>61</v>
      </c>
      <c r="C341" s="385" t="s">
        <v>62</v>
      </c>
      <c r="D341" s="385" t="s">
        <v>63</v>
      </c>
      <c r="E341" s="569" t="s">
        <v>64</v>
      </c>
      <c r="F341" s="568" t="s">
        <v>61</v>
      </c>
      <c r="G341" s="385" t="s">
        <v>62</v>
      </c>
      <c r="H341" s="570" t="s">
        <v>63</v>
      </c>
      <c r="I341" s="571" t="s">
        <v>180</v>
      </c>
      <c r="J341" s="387"/>
      <c r="K341" s="202"/>
      <c r="L341" s="202"/>
      <c r="S341" s="442"/>
    </row>
    <row r="342" spans="1:19" s="203" customFormat="1">
      <c r="A342" s="572" t="s">
        <v>65</v>
      </c>
      <c r="B342" s="573">
        <f>SUM(B333)</f>
        <v>24</v>
      </c>
      <c r="C342" s="574">
        <f>SUM(F100,F101,F102)</f>
        <v>6</v>
      </c>
      <c r="D342" s="575">
        <v>0</v>
      </c>
      <c r="E342" s="576">
        <f>SUM(B342:D342)</f>
        <v>30</v>
      </c>
      <c r="F342" s="577">
        <f>SUM(F333)</f>
        <v>187</v>
      </c>
      <c r="G342" s="575">
        <f>SUM(G117:I117)</f>
        <v>60</v>
      </c>
      <c r="H342" s="578">
        <v>0</v>
      </c>
      <c r="I342" s="576">
        <v>0</v>
      </c>
      <c r="K342" s="202"/>
      <c r="L342" s="202"/>
      <c r="O342" s="206"/>
      <c r="S342" s="442"/>
    </row>
    <row r="343" spans="1:19" s="203" customFormat="1">
      <c r="A343" s="572" t="s">
        <v>66</v>
      </c>
      <c r="B343" s="579">
        <f>SUM(B334)</f>
        <v>21</v>
      </c>
      <c r="C343" s="580">
        <f>SUM(F103,F104,F105,F114)</f>
        <v>8</v>
      </c>
      <c r="D343" s="575">
        <v>2</v>
      </c>
      <c r="E343" s="576">
        <f>SUM(B343:D343)</f>
        <v>31</v>
      </c>
      <c r="F343" s="577">
        <f>SUM(F334)</f>
        <v>177</v>
      </c>
      <c r="G343" s="575">
        <f>SUM(J117:L117)</f>
        <v>55</v>
      </c>
      <c r="H343" s="578">
        <v>15</v>
      </c>
      <c r="I343" s="576">
        <v>40</v>
      </c>
      <c r="J343" s="204"/>
      <c r="K343" s="202"/>
      <c r="L343" s="202"/>
      <c r="S343" s="442"/>
    </row>
    <row r="344" spans="1:19" s="203" customFormat="1">
      <c r="A344" s="572" t="s">
        <v>230</v>
      </c>
      <c r="B344" s="581">
        <f>SUM(B335)</f>
        <v>11</v>
      </c>
      <c r="C344" s="582">
        <f>SUM(F106:F111)</f>
        <v>22</v>
      </c>
      <c r="D344" s="575">
        <v>0</v>
      </c>
      <c r="E344" s="576">
        <f>SUM(B344:D344)</f>
        <v>33</v>
      </c>
      <c r="F344" s="577">
        <f>SUM(F335)</f>
        <v>57</v>
      </c>
      <c r="G344" s="575">
        <f>SUM(M117:O117)</f>
        <v>110</v>
      </c>
      <c r="H344" s="578">
        <v>0</v>
      </c>
      <c r="I344" s="576">
        <v>0</v>
      </c>
      <c r="J344" s="206"/>
      <c r="K344" s="202"/>
      <c r="L344" s="202"/>
      <c r="S344" s="442"/>
    </row>
    <row r="345" spans="1:19" s="203" customFormat="1">
      <c r="A345" s="572" t="s">
        <v>231</v>
      </c>
      <c r="B345" s="583">
        <f>SUM(B336)</f>
        <v>12</v>
      </c>
      <c r="C345" s="584">
        <f>SUM(F112,F113,F115,F116)</f>
        <v>10</v>
      </c>
      <c r="D345" s="575">
        <v>4</v>
      </c>
      <c r="E345" s="576">
        <f>SUM(B345:D345)</f>
        <v>26</v>
      </c>
      <c r="F345" s="577">
        <f>SUM(F336)</f>
        <v>45</v>
      </c>
      <c r="G345" s="575">
        <f>SUM(P117:R117)</f>
        <v>45</v>
      </c>
      <c r="H345" s="578">
        <v>30</v>
      </c>
      <c r="I345" s="576">
        <v>60</v>
      </c>
      <c r="J345" s="204"/>
      <c r="K345" s="202"/>
      <c r="L345" s="202"/>
      <c r="S345" s="442"/>
    </row>
    <row r="346" spans="1:19" s="203" customFormat="1">
      <c r="A346" s="567" t="s">
        <v>67</v>
      </c>
      <c r="B346" s="568">
        <f>SUM(B342:B345)</f>
        <v>68</v>
      </c>
      <c r="C346" s="385">
        <f t="shared" ref="C346:H346" si="35">SUM(C342:C345)</f>
        <v>46</v>
      </c>
      <c r="D346" s="585">
        <f t="shared" si="35"/>
        <v>6</v>
      </c>
      <c r="E346" s="757">
        <f>SUM(B346:D346)</f>
        <v>120</v>
      </c>
      <c r="F346" s="568">
        <f>SUM(F342:F345)</f>
        <v>466</v>
      </c>
      <c r="G346" s="385">
        <f>SUM(G342:G345)</f>
        <v>270</v>
      </c>
      <c r="H346" s="570">
        <f t="shared" si="35"/>
        <v>45</v>
      </c>
      <c r="I346" s="569">
        <f>SUM(I342:I345)</f>
        <v>100</v>
      </c>
      <c r="J346" s="204"/>
      <c r="K346" s="202"/>
      <c r="L346" s="202"/>
      <c r="S346" s="442"/>
    </row>
    <row r="347" spans="1:19" s="203" customFormat="1" ht="15" customHeight="1" thickBot="1">
      <c r="A347" s="381" t="s">
        <v>68</v>
      </c>
      <c r="B347" s="382"/>
      <c r="C347" s="362"/>
      <c r="D347" s="383"/>
      <c r="E347" s="778"/>
      <c r="F347" s="759">
        <f>SUM(F346:I346)</f>
        <v>881</v>
      </c>
      <c r="G347" s="760"/>
      <c r="H347" s="760"/>
      <c r="I347" s="761"/>
      <c r="J347" s="201"/>
      <c r="K347" s="202"/>
      <c r="L347" s="202"/>
      <c r="S347" s="442"/>
    </row>
    <row r="348" spans="1:19" s="203" customFormat="1" ht="15" customHeight="1" thickBot="1">
      <c r="A348" s="743" t="s">
        <v>82</v>
      </c>
      <c r="B348" s="744"/>
      <c r="C348" s="744"/>
      <c r="D348" s="744"/>
      <c r="E348" s="744"/>
      <c r="F348" s="744"/>
      <c r="G348" s="744"/>
      <c r="H348" s="744"/>
      <c r="I348" s="745"/>
      <c r="J348" s="204"/>
      <c r="K348" s="202"/>
      <c r="L348" s="202"/>
      <c r="S348" s="442"/>
    </row>
    <row r="349" spans="1:19" s="203" customFormat="1" ht="14.25" customHeight="1">
      <c r="A349" s="586"/>
      <c r="B349" s="752" t="s">
        <v>59</v>
      </c>
      <c r="C349" s="753"/>
      <c r="D349" s="753"/>
      <c r="E349" s="754"/>
      <c r="F349" s="752" t="s">
        <v>60</v>
      </c>
      <c r="G349" s="753"/>
      <c r="H349" s="753"/>
      <c r="I349" s="754"/>
      <c r="J349" s="204"/>
      <c r="K349" s="202"/>
      <c r="L349" s="202"/>
      <c r="S349" s="442"/>
    </row>
    <row r="350" spans="1:19" s="203" customFormat="1">
      <c r="A350" s="567"/>
      <c r="B350" s="568" t="s">
        <v>61</v>
      </c>
      <c r="C350" s="385" t="s">
        <v>62</v>
      </c>
      <c r="D350" s="385" t="s">
        <v>63</v>
      </c>
      <c r="E350" s="569" t="s">
        <v>64</v>
      </c>
      <c r="F350" s="568" t="s">
        <v>61</v>
      </c>
      <c r="G350" s="385" t="s">
        <v>62</v>
      </c>
      <c r="H350" s="570" t="s">
        <v>63</v>
      </c>
      <c r="I350" s="571" t="s">
        <v>180</v>
      </c>
      <c r="J350" s="206"/>
      <c r="K350" s="202"/>
      <c r="L350" s="202"/>
      <c r="S350" s="442"/>
    </row>
    <row r="351" spans="1:19" s="203" customFormat="1">
      <c r="A351" s="572" t="s">
        <v>65</v>
      </c>
      <c r="B351" s="573">
        <f>SUM(B342)</f>
        <v>24</v>
      </c>
      <c r="C351" s="574">
        <f>SUM(F123:F124)</f>
        <v>6</v>
      </c>
      <c r="D351" s="575">
        <v>0</v>
      </c>
      <c r="E351" s="576">
        <f>SUM(B351:D351)</f>
        <v>30</v>
      </c>
      <c r="F351" s="577">
        <f>SUM(F342)</f>
        <v>187</v>
      </c>
      <c r="G351" s="575">
        <f>SUM(G137:I137)</f>
        <v>45</v>
      </c>
      <c r="H351" s="578">
        <v>0</v>
      </c>
      <c r="I351" s="576">
        <v>0</v>
      </c>
      <c r="J351" s="206"/>
      <c r="K351" s="202"/>
      <c r="L351" s="202"/>
      <c r="S351" s="442"/>
    </row>
    <row r="352" spans="1:19" s="203" customFormat="1">
      <c r="A352" s="572" t="s">
        <v>66</v>
      </c>
      <c r="B352" s="579">
        <f>SUM(B343)</f>
        <v>21</v>
      </c>
      <c r="C352" s="580">
        <f>SUM(F125,F135)</f>
        <v>8</v>
      </c>
      <c r="D352" s="575">
        <v>2</v>
      </c>
      <c r="E352" s="576">
        <f>SUM(B352:D352)</f>
        <v>31</v>
      </c>
      <c r="F352" s="577">
        <f>SUM(F343)</f>
        <v>177</v>
      </c>
      <c r="G352" s="575">
        <f>SUM(J137:L137)</f>
        <v>20</v>
      </c>
      <c r="H352" s="578">
        <v>15</v>
      </c>
      <c r="I352" s="576">
        <v>60</v>
      </c>
      <c r="J352" s="206"/>
      <c r="K352" s="202"/>
      <c r="L352" s="202"/>
      <c r="S352" s="442"/>
    </row>
    <row r="353" spans="1:19" s="203" customFormat="1">
      <c r="A353" s="572" t="s">
        <v>230</v>
      </c>
      <c r="B353" s="581">
        <f>SUM(B344)</f>
        <v>11</v>
      </c>
      <c r="C353" s="582">
        <f>SUM(F126:F132)</f>
        <v>22</v>
      </c>
      <c r="D353" s="575">
        <v>0</v>
      </c>
      <c r="E353" s="576">
        <f>SUM(B353:D353)</f>
        <v>33</v>
      </c>
      <c r="F353" s="577">
        <f>SUM(F344)</f>
        <v>57</v>
      </c>
      <c r="G353" s="575">
        <f>SUM(M137:O137)</f>
        <v>165</v>
      </c>
      <c r="H353" s="578">
        <v>0</v>
      </c>
      <c r="I353" s="576">
        <v>0</v>
      </c>
      <c r="J353" s="206"/>
      <c r="K353" s="202"/>
      <c r="L353" s="202"/>
      <c r="S353" s="442"/>
    </row>
    <row r="354" spans="1:19" s="203" customFormat="1">
      <c r="A354" s="572" t="s">
        <v>231</v>
      </c>
      <c r="B354" s="583">
        <f>SUM(B345)</f>
        <v>12</v>
      </c>
      <c r="C354" s="584">
        <f>SUM(F133:F134,F136)</f>
        <v>10</v>
      </c>
      <c r="D354" s="575">
        <v>4</v>
      </c>
      <c r="E354" s="576">
        <f>SUM(B354:D354)</f>
        <v>26</v>
      </c>
      <c r="F354" s="577">
        <f>SUM(F345)</f>
        <v>45</v>
      </c>
      <c r="G354" s="575">
        <f>SUM(P137:R137)</f>
        <v>45</v>
      </c>
      <c r="H354" s="578">
        <v>30</v>
      </c>
      <c r="I354" s="576">
        <v>40</v>
      </c>
      <c r="J354" s="204"/>
      <c r="K354" s="202"/>
      <c r="L354" s="202"/>
      <c r="S354" s="442"/>
    </row>
    <row r="355" spans="1:19" s="203" customFormat="1">
      <c r="A355" s="567" t="s">
        <v>67</v>
      </c>
      <c r="B355" s="568">
        <f>SUM(B351:B354)</f>
        <v>68</v>
      </c>
      <c r="C355" s="385">
        <f t="shared" ref="C355:H355" si="36">SUM(C351:C354)</f>
        <v>46</v>
      </c>
      <c r="D355" s="585">
        <f t="shared" si="36"/>
        <v>6</v>
      </c>
      <c r="E355" s="757">
        <f>SUM(B355:D355)</f>
        <v>120</v>
      </c>
      <c r="F355" s="568">
        <f>SUM(F351:F354)</f>
        <v>466</v>
      </c>
      <c r="G355" s="385">
        <f t="shared" si="36"/>
        <v>275</v>
      </c>
      <c r="H355" s="570">
        <f t="shared" si="36"/>
        <v>45</v>
      </c>
      <c r="I355" s="569">
        <f>SUM(I351:I354)</f>
        <v>100</v>
      </c>
      <c r="J355" s="204"/>
      <c r="K355" s="202"/>
      <c r="L355" s="202"/>
      <c r="S355" s="442"/>
    </row>
    <row r="356" spans="1:19" s="203" customFormat="1" ht="15" customHeight="1" thickBot="1">
      <c r="A356" s="381" t="s">
        <v>68</v>
      </c>
      <c r="B356" s="382"/>
      <c r="C356" s="362"/>
      <c r="D356" s="383"/>
      <c r="E356" s="778"/>
      <c r="F356" s="759">
        <f>SUM(F355:I355)</f>
        <v>886</v>
      </c>
      <c r="G356" s="760"/>
      <c r="H356" s="760"/>
      <c r="I356" s="761"/>
      <c r="J356" s="201"/>
      <c r="K356" s="202"/>
      <c r="L356" s="202"/>
      <c r="S356" s="442"/>
    </row>
    <row r="357" spans="1:19" s="203" customFormat="1" ht="15" customHeight="1" thickBot="1">
      <c r="A357" s="746" t="s">
        <v>83</v>
      </c>
      <c r="B357" s="747"/>
      <c r="C357" s="747"/>
      <c r="D357" s="747"/>
      <c r="E357" s="747"/>
      <c r="F357" s="747"/>
      <c r="G357" s="747"/>
      <c r="H357" s="747"/>
      <c r="I357" s="748"/>
      <c r="J357" s="204"/>
      <c r="K357" s="202"/>
      <c r="L357" s="202"/>
      <c r="S357" s="442"/>
    </row>
    <row r="358" spans="1:19" s="203" customFormat="1" ht="14.25" customHeight="1">
      <c r="A358" s="566"/>
      <c r="B358" s="749" t="s">
        <v>59</v>
      </c>
      <c r="C358" s="750"/>
      <c r="D358" s="750"/>
      <c r="E358" s="751"/>
      <c r="F358" s="749" t="s">
        <v>60</v>
      </c>
      <c r="G358" s="750"/>
      <c r="H358" s="750"/>
      <c r="I358" s="751"/>
      <c r="J358" s="204"/>
      <c r="K358" s="202"/>
      <c r="L358" s="202"/>
      <c r="S358" s="442"/>
    </row>
    <row r="359" spans="1:19" s="203" customFormat="1">
      <c r="A359" s="567"/>
      <c r="B359" s="568" t="s">
        <v>61</v>
      </c>
      <c r="C359" s="385" t="s">
        <v>62</v>
      </c>
      <c r="D359" s="385" t="s">
        <v>63</v>
      </c>
      <c r="E359" s="569" t="s">
        <v>64</v>
      </c>
      <c r="F359" s="568" t="s">
        <v>61</v>
      </c>
      <c r="G359" s="385" t="s">
        <v>62</v>
      </c>
      <c r="H359" s="570" t="s">
        <v>63</v>
      </c>
      <c r="I359" s="571" t="s">
        <v>180</v>
      </c>
      <c r="J359" s="206"/>
      <c r="K359" s="202"/>
      <c r="L359" s="202"/>
      <c r="S359" s="442"/>
    </row>
    <row r="360" spans="1:19" s="203" customFormat="1">
      <c r="A360" s="572" t="s">
        <v>65</v>
      </c>
      <c r="B360" s="573">
        <f>SUM(B351)</f>
        <v>24</v>
      </c>
      <c r="C360" s="574">
        <f>SUM(F143,F144,F145,F146,F147,F148)</f>
        <v>6</v>
      </c>
      <c r="D360" s="575">
        <v>0</v>
      </c>
      <c r="E360" s="576">
        <f>SUM(B360:D360)</f>
        <v>30</v>
      </c>
      <c r="F360" s="577">
        <f>SUM(F351)</f>
        <v>187</v>
      </c>
      <c r="G360" s="575">
        <f>SUM(G165:I165)</f>
        <v>60</v>
      </c>
      <c r="H360" s="578">
        <v>0</v>
      </c>
      <c r="I360" s="576">
        <v>0</v>
      </c>
      <c r="J360" s="206"/>
      <c r="K360" s="202"/>
      <c r="L360" s="202"/>
      <c r="S360" s="442"/>
    </row>
    <row r="361" spans="1:19" s="203" customFormat="1">
      <c r="A361" s="572" t="s">
        <v>66</v>
      </c>
      <c r="B361" s="579">
        <f>SUM(B352)</f>
        <v>21</v>
      </c>
      <c r="C361" s="580">
        <f>SUM(F149,F150,F151,F163)</f>
        <v>7</v>
      </c>
      <c r="D361" s="575">
        <v>2</v>
      </c>
      <c r="E361" s="576">
        <f>SUM(B361:D361)</f>
        <v>30</v>
      </c>
      <c r="F361" s="577">
        <f>SUM(F352)</f>
        <v>177</v>
      </c>
      <c r="G361" s="575">
        <f>SUM(J165:L165)</f>
        <v>30</v>
      </c>
      <c r="H361" s="578">
        <v>15</v>
      </c>
      <c r="I361" s="576">
        <v>40</v>
      </c>
      <c r="J361" s="204"/>
      <c r="K361" s="202"/>
      <c r="L361" s="202"/>
      <c r="S361" s="442"/>
    </row>
    <row r="362" spans="1:19" s="203" customFormat="1">
      <c r="A362" s="572" t="s">
        <v>230</v>
      </c>
      <c r="B362" s="581">
        <f>SUM(B353)</f>
        <v>11</v>
      </c>
      <c r="C362" s="582">
        <f>SUM(F152,F153,F154,F155,F156,F157,F158,F159)</f>
        <v>19</v>
      </c>
      <c r="D362" s="575">
        <v>0</v>
      </c>
      <c r="E362" s="576">
        <f>SUM(B362:D362)</f>
        <v>30</v>
      </c>
      <c r="F362" s="577">
        <f>SUM(F353)</f>
        <v>57</v>
      </c>
      <c r="G362" s="575">
        <f>SUM(M165:O165)</f>
        <v>140</v>
      </c>
      <c r="H362" s="578">
        <v>0</v>
      </c>
      <c r="I362" s="576">
        <v>0</v>
      </c>
      <c r="J362" s="206"/>
      <c r="K362" s="202"/>
      <c r="L362" s="202"/>
      <c r="S362" s="442"/>
    </row>
    <row r="363" spans="1:19" s="203" customFormat="1">
      <c r="A363" s="572" t="s">
        <v>231</v>
      </c>
      <c r="B363" s="583">
        <f>SUM(B354)</f>
        <v>12</v>
      </c>
      <c r="C363" s="584">
        <f>SUM(F160,F161,F162,F164)</f>
        <v>14</v>
      </c>
      <c r="D363" s="575">
        <v>4</v>
      </c>
      <c r="E363" s="576">
        <f>SUM(B363:D363)</f>
        <v>30</v>
      </c>
      <c r="F363" s="577">
        <f>SUM(F354)</f>
        <v>45</v>
      </c>
      <c r="G363" s="575">
        <f>SUM(P165:R165)</f>
        <v>40</v>
      </c>
      <c r="H363" s="578">
        <v>30</v>
      </c>
      <c r="I363" s="576">
        <v>60</v>
      </c>
      <c r="J363" s="204"/>
      <c r="K363" s="202"/>
      <c r="L363" s="202"/>
      <c r="S363" s="442"/>
    </row>
    <row r="364" spans="1:19" s="203" customFormat="1">
      <c r="A364" s="567" t="s">
        <v>67</v>
      </c>
      <c r="B364" s="568">
        <f>SUM(B360:B363)</f>
        <v>68</v>
      </c>
      <c r="C364" s="385">
        <f t="shared" ref="C364:H364" si="37">SUM(C360:C363)</f>
        <v>46</v>
      </c>
      <c r="D364" s="585">
        <f t="shared" si="37"/>
        <v>6</v>
      </c>
      <c r="E364" s="757">
        <f>SUM(B364:D364)</f>
        <v>120</v>
      </c>
      <c r="F364" s="568">
        <f>SUM(F360:F363)</f>
        <v>466</v>
      </c>
      <c r="G364" s="385">
        <f t="shared" si="37"/>
        <v>270</v>
      </c>
      <c r="H364" s="570">
        <f t="shared" si="37"/>
        <v>45</v>
      </c>
      <c r="I364" s="569">
        <f>SUM(I360:I363)</f>
        <v>100</v>
      </c>
      <c r="J364" s="204"/>
      <c r="K364" s="202"/>
      <c r="L364" s="202"/>
      <c r="S364" s="442"/>
    </row>
    <row r="365" spans="1:19" s="203" customFormat="1" ht="15" customHeight="1" thickBot="1">
      <c r="A365" s="381" t="s">
        <v>68</v>
      </c>
      <c r="B365" s="382"/>
      <c r="C365" s="362"/>
      <c r="D365" s="383"/>
      <c r="E365" s="778"/>
      <c r="F365" s="759">
        <f>SUM(F364:I364)</f>
        <v>881</v>
      </c>
      <c r="G365" s="760"/>
      <c r="H365" s="760"/>
      <c r="I365" s="761"/>
      <c r="J365" s="201"/>
      <c r="K365" s="202"/>
      <c r="L365" s="202"/>
      <c r="S365" s="442"/>
    </row>
    <row r="366" spans="1:19" s="203" customFormat="1" ht="15" customHeight="1" thickBot="1">
      <c r="A366" s="768" t="s">
        <v>72</v>
      </c>
      <c r="B366" s="769"/>
      <c r="C366" s="769"/>
      <c r="D366" s="769"/>
      <c r="E366" s="769"/>
      <c r="F366" s="769"/>
      <c r="G366" s="769"/>
      <c r="H366" s="769"/>
      <c r="I366" s="770"/>
      <c r="J366" s="204"/>
      <c r="K366" s="202"/>
      <c r="L366" s="202"/>
      <c r="S366" s="442"/>
    </row>
    <row r="367" spans="1:19" s="203" customFormat="1" ht="14.25" customHeight="1">
      <c r="A367" s="386"/>
      <c r="B367" s="749" t="s">
        <v>59</v>
      </c>
      <c r="C367" s="771"/>
      <c r="D367" s="771"/>
      <c r="E367" s="772"/>
      <c r="F367" s="749" t="s">
        <v>60</v>
      </c>
      <c r="G367" s="750"/>
      <c r="H367" s="750"/>
      <c r="I367" s="751"/>
      <c r="J367" s="204"/>
      <c r="K367" s="202"/>
      <c r="L367" s="202"/>
      <c r="S367" s="442"/>
    </row>
    <row r="368" spans="1:19" s="203" customFormat="1">
      <c r="A368" s="567"/>
      <c r="B368" s="568" t="s">
        <v>61</v>
      </c>
      <c r="C368" s="385" t="s">
        <v>62</v>
      </c>
      <c r="D368" s="385" t="s">
        <v>63</v>
      </c>
      <c r="E368" s="569" t="s">
        <v>64</v>
      </c>
      <c r="F368" s="568" t="s">
        <v>61</v>
      </c>
      <c r="G368" s="385" t="s">
        <v>62</v>
      </c>
      <c r="H368" s="570" t="s">
        <v>63</v>
      </c>
      <c r="I368" s="571" t="s">
        <v>180</v>
      </c>
      <c r="J368" s="206"/>
      <c r="K368" s="202"/>
      <c r="L368" s="202"/>
      <c r="S368" s="442"/>
    </row>
    <row r="369" spans="1:19" s="203" customFormat="1">
      <c r="A369" s="572" t="s">
        <v>65</v>
      </c>
      <c r="B369" s="573">
        <f>SUM(B360)</f>
        <v>24</v>
      </c>
      <c r="C369" s="574">
        <f>SUM(F171:F172,)</f>
        <v>6</v>
      </c>
      <c r="D369" s="575">
        <v>0</v>
      </c>
      <c r="E369" s="576">
        <f>SUM(B369:D369)</f>
        <v>30</v>
      </c>
      <c r="F369" s="577">
        <f>SUM(F360)</f>
        <v>187</v>
      </c>
      <c r="G369" s="575">
        <f>SUM(G184:I184)</f>
        <v>55</v>
      </c>
      <c r="H369" s="578">
        <v>0</v>
      </c>
      <c r="I369" s="576">
        <v>0</v>
      </c>
      <c r="J369" s="206"/>
      <c r="K369" s="202"/>
      <c r="L369" s="202"/>
      <c r="S369" s="442"/>
    </row>
    <row r="370" spans="1:19" s="203" customFormat="1">
      <c r="A370" s="572" t="s">
        <v>66</v>
      </c>
      <c r="B370" s="579">
        <f>SUM(B361)</f>
        <v>21</v>
      </c>
      <c r="C370" s="580">
        <f>SUM(F173,F174,F182)</f>
        <v>8</v>
      </c>
      <c r="D370" s="575">
        <v>2</v>
      </c>
      <c r="E370" s="576">
        <f>SUM(B370:D370)</f>
        <v>31</v>
      </c>
      <c r="F370" s="577">
        <f>SUM(F361)</f>
        <v>177</v>
      </c>
      <c r="G370" s="575">
        <f>SUM(J184:L184)</f>
        <v>45</v>
      </c>
      <c r="H370" s="578">
        <v>15</v>
      </c>
      <c r="I370" s="576">
        <v>40</v>
      </c>
      <c r="J370" s="206"/>
      <c r="K370" s="202"/>
      <c r="L370" s="202"/>
      <c r="S370" s="442"/>
    </row>
    <row r="371" spans="1:19" s="203" customFormat="1">
      <c r="A371" s="572" t="s">
        <v>230</v>
      </c>
      <c r="B371" s="581">
        <f>SUM(B362)</f>
        <v>11</v>
      </c>
      <c r="C371" s="582">
        <f>SUM(F175,F176,F177,F178,F179)</f>
        <v>20</v>
      </c>
      <c r="D371" s="575">
        <v>0</v>
      </c>
      <c r="E371" s="576">
        <f>SUM(B371:D371)</f>
        <v>31</v>
      </c>
      <c r="F371" s="577">
        <f>SUM(F362)</f>
        <v>57</v>
      </c>
      <c r="G371" s="575">
        <f>SUM(M184:O184)</f>
        <v>135</v>
      </c>
      <c r="H371" s="578">
        <v>0</v>
      </c>
      <c r="I371" s="576">
        <v>0</v>
      </c>
      <c r="J371" s="208"/>
      <c r="K371" s="202"/>
      <c r="L371" s="202"/>
      <c r="S371" s="442"/>
    </row>
    <row r="372" spans="1:19" s="203" customFormat="1">
      <c r="A372" s="572" t="s">
        <v>231</v>
      </c>
      <c r="B372" s="583">
        <f>SUM(B363)</f>
        <v>12</v>
      </c>
      <c r="C372" s="584">
        <f>SUM(F180,F181,F183)</f>
        <v>12</v>
      </c>
      <c r="D372" s="575">
        <v>4</v>
      </c>
      <c r="E372" s="576">
        <f>SUM(B372:D372)</f>
        <v>28</v>
      </c>
      <c r="F372" s="577">
        <f>SUM(F363)</f>
        <v>45</v>
      </c>
      <c r="G372" s="575">
        <f>SUM(P184:R184)</f>
        <v>35</v>
      </c>
      <c r="H372" s="578">
        <v>30</v>
      </c>
      <c r="I372" s="576">
        <v>60</v>
      </c>
      <c r="J372" s="204"/>
      <c r="K372" s="202"/>
      <c r="L372" s="202"/>
      <c r="S372" s="442"/>
    </row>
    <row r="373" spans="1:19" s="203" customFormat="1">
      <c r="A373" s="567" t="s">
        <v>67</v>
      </c>
      <c r="B373" s="568">
        <f>SUM(B369:B372)</f>
        <v>68</v>
      </c>
      <c r="C373" s="385">
        <f t="shared" ref="C373:H373" si="38">SUM(C369:C372)</f>
        <v>46</v>
      </c>
      <c r="D373" s="585">
        <f t="shared" si="38"/>
        <v>6</v>
      </c>
      <c r="E373" s="757">
        <f>SUM(B373:D373)</f>
        <v>120</v>
      </c>
      <c r="F373" s="568">
        <f>SUM(F369:F372)</f>
        <v>466</v>
      </c>
      <c r="G373" s="385">
        <f>SUM(G369:G372)</f>
        <v>270</v>
      </c>
      <c r="H373" s="570">
        <f t="shared" si="38"/>
        <v>45</v>
      </c>
      <c r="I373" s="569">
        <f>SUM(I369:I372)</f>
        <v>100</v>
      </c>
      <c r="J373" s="204"/>
      <c r="K373" s="202"/>
      <c r="L373" s="202"/>
      <c r="S373" s="442"/>
    </row>
    <row r="374" spans="1:19" s="203" customFormat="1" ht="15" customHeight="1" thickBot="1">
      <c r="A374" s="587" t="s">
        <v>68</v>
      </c>
      <c r="B374" s="588"/>
      <c r="C374" s="589"/>
      <c r="D374" s="590"/>
      <c r="E374" s="758"/>
      <c r="F374" s="762">
        <f>SUM(F373:I373)</f>
        <v>881</v>
      </c>
      <c r="G374" s="763"/>
      <c r="H374" s="763"/>
      <c r="I374" s="764"/>
      <c r="J374" s="201"/>
      <c r="K374" s="202"/>
      <c r="L374" s="202"/>
      <c r="S374" s="442"/>
    </row>
    <row r="375" spans="1:19" s="203" customFormat="1" ht="15" customHeight="1" thickBot="1">
      <c r="A375" s="765" t="s">
        <v>84</v>
      </c>
      <c r="B375" s="766"/>
      <c r="C375" s="766"/>
      <c r="D375" s="766"/>
      <c r="E375" s="766"/>
      <c r="F375" s="766"/>
      <c r="G375" s="766"/>
      <c r="H375" s="766"/>
      <c r="I375" s="767"/>
      <c r="J375" s="204"/>
      <c r="K375" s="202"/>
      <c r="L375" s="202"/>
      <c r="S375" s="442"/>
    </row>
    <row r="376" spans="1:19" s="203" customFormat="1" ht="14.25" customHeight="1">
      <c r="A376" s="386"/>
      <c r="B376" s="749" t="s">
        <v>59</v>
      </c>
      <c r="C376" s="771"/>
      <c r="D376" s="771"/>
      <c r="E376" s="772"/>
      <c r="F376" s="749" t="s">
        <v>60</v>
      </c>
      <c r="G376" s="750"/>
      <c r="H376" s="750"/>
      <c r="I376" s="751"/>
      <c r="J376" s="204"/>
      <c r="K376" s="202"/>
      <c r="L376" s="202"/>
      <c r="S376" s="442"/>
    </row>
    <row r="377" spans="1:19" s="203" customFormat="1">
      <c r="A377" s="567"/>
      <c r="B377" s="568" t="s">
        <v>61</v>
      </c>
      <c r="C377" s="385" t="s">
        <v>62</v>
      </c>
      <c r="D377" s="385" t="s">
        <v>63</v>
      </c>
      <c r="E377" s="569" t="s">
        <v>64</v>
      </c>
      <c r="F377" s="568" t="s">
        <v>61</v>
      </c>
      <c r="G377" s="385" t="s">
        <v>62</v>
      </c>
      <c r="H377" s="570" t="s">
        <v>63</v>
      </c>
      <c r="I377" s="571" t="s">
        <v>180</v>
      </c>
      <c r="J377" s="206"/>
      <c r="K377" s="202"/>
      <c r="L377" s="202"/>
      <c r="S377" s="442"/>
    </row>
    <row r="378" spans="1:19" s="203" customFormat="1">
      <c r="A378" s="572" t="s">
        <v>65</v>
      </c>
      <c r="B378" s="573">
        <f>SUM(B369)</f>
        <v>24</v>
      </c>
      <c r="C378" s="574">
        <f>SUM(F191)</f>
        <v>6</v>
      </c>
      <c r="D378" s="575">
        <v>0</v>
      </c>
      <c r="E378" s="576">
        <f>SUM(B378:D378)</f>
        <v>30</v>
      </c>
      <c r="F378" s="577">
        <f>SUM(F369)</f>
        <v>187</v>
      </c>
      <c r="G378" s="575">
        <f>SUM(G207:I207)</f>
        <v>35</v>
      </c>
      <c r="H378" s="578">
        <v>0</v>
      </c>
      <c r="I378" s="576">
        <v>0</v>
      </c>
      <c r="J378" s="206"/>
      <c r="K378" s="202"/>
      <c r="L378" s="202"/>
      <c r="S378" s="442"/>
    </row>
    <row r="379" spans="1:19" s="203" customFormat="1">
      <c r="A379" s="572" t="s">
        <v>66</v>
      </c>
      <c r="B379" s="579">
        <f>SUM(B370)</f>
        <v>21</v>
      </c>
      <c r="C379" s="580">
        <f>SUM(F192,F199,F196,F205)</f>
        <v>8</v>
      </c>
      <c r="D379" s="575">
        <v>2</v>
      </c>
      <c r="E379" s="576">
        <f>SUM(B379:D379)</f>
        <v>31</v>
      </c>
      <c r="F379" s="577">
        <f>SUM(F370)</f>
        <v>177</v>
      </c>
      <c r="G379" s="575">
        <f>SUM(J207:L207)</f>
        <v>55</v>
      </c>
      <c r="H379" s="578">
        <v>15</v>
      </c>
      <c r="I379" s="576">
        <v>40</v>
      </c>
      <c r="J379" s="206"/>
      <c r="K379" s="202"/>
      <c r="L379" s="202"/>
      <c r="S379" s="442"/>
    </row>
    <row r="380" spans="1:19" s="203" customFormat="1">
      <c r="A380" s="572" t="s">
        <v>230</v>
      </c>
      <c r="B380" s="581">
        <f>SUM(B371)</f>
        <v>11</v>
      </c>
      <c r="C380" s="582">
        <f>SUM(F193,F197,F200:F202)</f>
        <v>22</v>
      </c>
      <c r="D380" s="575">
        <v>0</v>
      </c>
      <c r="E380" s="576">
        <f>SUM(B380:D380)</f>
        <v>33</v>
      </c>
      <c r="F380" s="577">
        <f>SUM(F371)</f>
        <v>57</v>
      </c>
      <c r="G380" s="575">
        <f>SUM(M207:O207)</f>
        <v>105</v>
      </c>
      <c r="H380" s="578">
        <v>0</v>
      </c>
      <c r="I380" s="576">
        <v>0</v>
      </c>
      <c r="J380" s="204"/>
      <c r="K380" s="202"/>
      <c r="L380" s="202"/>
      <c r="S380" s="442"/>
    </row>
    <row r="381" spans="1:19" s="203" customFormat="1">
      <c r="A381" s="572" t="s">
        <v>231</v>
      </c>
      <c r="B381" s="583">
        <f>SUM(B372)</f>
        <v>12</v>
      </c>
      <c r="C381" s="584">
        <f>SUM(F194,F203:F204,F206)</f>
        <v>10</v>
      </c>
      <c r="D381" s="575">
        <v>4</v>
      </c>
      <c r="E381" s="576">
        <f>SUM(B381:D381)</f>
        <v>26</v>
      </c>
      <c r="F381" s="577">
        <f>SUM(F372)</f>
        <v>45</v>
      </c>
      <c r="G381" s="575">
        <f>SUM(P207:R207)</f>
        <v>45</v>
      </c>
      <c r="H381" s="578">
        <v>30</v>
      </c>
      <c r="I381" s="576">
        <v>60</v>
      </c>
      <c r="J381" s="204"/>
      <c r="K381" s="202"/>
      <c r="L381" s="202"/>
      <c r="S381" s="442"/>
    </row>
    <row r="382" spans="1:19" s="203" customFormat="1">
      <c r="A382" s="567" t="s">
        <v>67</v>
      </c>
      <c r="B382" s="568">
        <f>SUM(B378:B381)</f>
        <v>68</v>
      </c>
      <c r="C382" s="385">
        <f t="shared" ref="C382:H382" si="39">SUM(C378:C381)</f>
        <v>46</v>
      </c>
      <c r="D382" s="585">
        <f t="shared" si="39"/>
        <v>6</v>
      </c>
      <c r="E382" s="757">
        <f>SUM(B382:D382)</f>
        <v>120</v>
      </c>
      <c r="F382" s="568">
        <f>SUM(F378:F381)</f>
        <v>466</v>
      </c>
      <c r="G382" s="385">
        <f t="shared" si="39"/>
        <v>240</v>
      </c>
      <c r="H382" s="570">
        <f t="shared" si="39"/>
        <v>45</v>
      </c>
      <c r="I382" s="569">
        <f>SUM(I378:I381)</f>
        <v>100</v>
      </c>
      <c r="J382" s="204"/>
      <c r="K382" s="202"/>
      <c r="L382" s="202"/>
      <c r="S382" s="442"/>
    </row>
    <row r="383" spans="1:19" s="203" customFormat="1" ht="15" customHeight="1" thickBot="1">
      <c r="A383" s="587" t="s">
        <v>68</v>
      </c>
      <c r="B383" s="588"/>
      <c r="C383" s="589"/>
      <c r="D383" s="590"/>
      <c r="E383" s="758"/>
      <c r="F383" s="762">
        <f>SUM(F382:I382)</f>
        <v>851</v>
      </c>
      <c r="G383" s="763"/>
      <c r="H383" s="763"/>
      <c r="I383" s="764"/>
      <c r="J383" s="201"/>
      <c r="K383" s="202"/>
      <c r="L383" s="202"/>
      <c r="S383" s="442"/>
    </row>
    <row r="384" spans="1:19" s="203" customFormat="1" ht="15" customHeight="1" thickBot="1">
      <c r="A384" s="743" t="s">
        <v>197</v>
      </c>
      <c r="B384" s="744"/>
      <c r="C384" s="744"/>
      <c r="D384" s="744"/>
      <c r="E384" s="744"/>
      <c r="F384" s="744"/>
      <c r="G384" s="744"/>
      <c r="H384" s="744"/>
      <c r="I384" s="745"/>
      <c r="J384" s="204"/>
      <c r="K384" s="202"/>
      <c r="L384" s="202"/>
      <c r="S384" s="442"/>
    </row>
    <row r="385" spans="1:19" s="203" customFormat="1" ht="14.25" customHeight="1">
      <c r="A385" s="586"/>
      <c r="B385" s="752" t="s">
        <v>59</v>
      </c>
      <c r="C385" s="755"/>
      <c r="D385" s="755"/>
      <c r="E385" s="756"/>
      <c r="F385" s="752" t="s">
        <v>60</v>
      </c>
      <c r="G385" s="753"/>
      <c r="H385" s="753"/>
      <c r="I385" s="754"/>
      <c r="J385" s="204"/>
      <c r="K385" s="202"/>
      <c r="L385" s="202"/>
      <c r="S385" s="442"/>
    </row>
    <row r="386" spans="1:19" s="203" customFormat="1">
      <c r="A386" s="567"/>
      <c r="B386" s="568" t="s">
        <v>61</v>
      </c>
      <c r="C386" s="385" t="s">
        <v>62</v>
      </c>
      <c r="D386" s="385" t="s">
        <v>63</v>
      </c>
      <c r="E386" s="569" t="s">
        <v>64</v>
      </c>
      <c r="F386" s="568" t="s">
        <v>61</v>
      </c>
      <c r="G386" s="385" t="s">
        <v>62</v>
      </c>
      <c r="H386" s="570" t="s">
        <v>63</v>
      </c>
      <c r="I386" s="571" t="s">
        <v>180</v>
      </c>
      <c r="J386" s="206"/>
      <c r="K386" s="202"/>
      <c r="L386" s="202"/>
      <c r="S386" s="442"/>
    </row>
    <row r="387" spans="1:19" s="203" customFormat="1">
      <c r="A387" s="572" t="s">
        <v>65</v>
      </c>
      <c r="B387" s="573">
        <f>SUM(B378)</f>
        <v>24</v>
      </c>
      <c r="C387" s="574">
        <f>SUM(F213,F214)</f>
        <v>6</v>
      </c>
      <c r="D387" s="575">
        <v>0</v>
      </c>
      <c r="E387" s="576">
        <f>SUM(B387:D387)</f>
        <v>30</v>
      </c>
      <c r="F387" s="577">
        <f>SUM(F378)</f>
        <v>187</v>
      </c>
      <c r="G387" s="575">
        <f>SUM(G227:I227)</f>
        <v>40</v>
      </c>
      <c r="H387" s="578">
        <v>0</v>
      </c>
      <c r="I387" s="576">
        <v>0</v>
      </c>
      <c r="J387" s="206"/>
      <c r="K387" s="202"/>
      <c r="L387" s="202"/>
      <c r="S387" s="442"/>
    </row>
    <row r="388" spans="1:19" s="203" customFormat="1">
      <c r="A388" s="572" t="s">
        <v>66</v>
      </c>
      <c r="B388" s="579">
        <f>SUM(B379)</f>
        <v>21</v>
      </c>
      <c r="C388" s="580">
        <f>SUM(F215,F225)</f>
        <v>8</v>
      </c>
      <c r="D388" s="575">
        <v>2</v>
      </c>
      <c r="E388" s="576">
        <f>SUM(B388:D388)</f>
        <v>31</v>
      </c>
      <c r="F388" s="577">
        <f>SUM(F379)</f>
        <v>177</v>
      </c>
      <c r="G388" s="575">
        <f>SUM(J227:L227)</f>
        <v>50</v>
      </c>
      <c r="H388" s="578">
        <v>15</v>
      </c>
      <c r="I388" s="576">
        <v>40</v>
      </c>
      <c r="J388" s="204"/>
      <c r="K388" s="202"/>
      <c r="L388" s="202"/>
      <c r="S388" s="442"/>
    </row>
    <row r="389" spans="1:19" s="203" customFormat="1">
      <c r="A389" s="572" t="s">
        <v>230</v>
      </c>
      <c r="B389" s="581">
        <f>SUM(B380)</f>
        <v>11</v>
      </c>
      <c r="C389" s="582">
        <f>SUM(F216,F217,F218,F219,F220,F221)</f>
        <v>22</v>
      </c>
      <c r="D389" s="575">
        <v>0</v>
      </c>
      <c r="E389" s="576">
        <f>SUM(B389:D389)</f>
        <v>33</v>
      </c>
      <c r="F389" s="577">
        <f>SUM(F380)</f>
        <v>57</v>
      </c>
      <c r="G389" s="575">
        <f>SUM(M227:O227)</f>
        <v>120</v>
      </c>
      <c r="H389" s="578">
        <v>0</v>
      </c>
      <c r="I389" s="576">
        <v>0</v>
      </c>
      <c r="J389" s="206"/>
      <c r="K389" s="202"/>
      <c r="L389" s="202"/>
      <c r="S389" s="442"/>
    </row>
    <row r="390" spans="1:19" s="203" customFormat="1">
      <c r="A390" s="572" t="s">
        <v>231</v>
      </c>
      <c r="B390" s="583">
        <f>SUM(B381)</f>
        <v>12</v>
      </c>
      <c r="C390" s="584">
        <f>SUM(F222,F223,F224,F226)</f>
        <v>10</v>
      </c>
      <c r="D390" s="575">
        <v>4</v>
      </c>
      <c r="E390" s="576">
        <f>SUM(B390:D390)</f>
        <v>26</v>
      </c>
      <c r="F390" s="577">
        <f>SUM(F381)</f>
        <v>45</v>
      </c>
      <c r="G390" s="575">
        <f>SUM(P227:R227)</f>
        <v>30</v>
      </c>
      <c r="H390" s="578">
        <v>30</v>
      </c>
      <c r="I390" s="576">
        <v>60</v>
      </c>
      <c r="J390" s="204"/>
      <c r="K390" s="202"/>
      <c r="L390" s="202"/>
      <c r="S390" s="442"/>
    </row>
    <row r="391" spans="1:19" s="203" customFormat="1">
      <c r="A391" s="567" t="s">
        <v>67</v>
      </c>
      <c r="B391" s="568">
        <f>SUM(B387:B390)</f>
        <v>68</v>
      </c>
      <c r="C391" s="385">
        <f>SUM(C387:C390)</f>
        <v>46</v>
      </c>
      <c r="D391" s="585">
        <f>SUM(D387:D390)</f>
        <v>6</v>
      </c>
      <c r="E391" s="757">
        <f>SUM(B391:D391)</f>
        <v>120</v>
      </c>
      <c r="F391" s="568">
        <f>SUM(F387:F390)</f>
        <v>466</v>
      </c>
      <c r="G391" s="385">
        <f>SUM(G387:G390)</f>
        <v>240</v>
      </c>
      <c r="H391" s="570">
        <f>SUM(H387:H390)</f>
        <v>45</v>
      </c>
      <c r="I391" s="569">
        <f>SUM(I387:I390)</f>
        <v>100</v>
      </c>
      <c r="J391" s="204"/>
      <c r="K391" s="202"/>
      <c r="L391" s="202"/>
      <c r="S391" s="442"/>
    </row>
    <row r="392" spans="1:19" s="203" customFormat="1">
      <c r="A392" s="567" t="s">
        <v>68</v>
      </c>
      <c r="B392" s="568"/>
      <c r="C392" s="385"/>
      <c r="D392" s="591"/>
      <c r="E392" s="779"/>
      <c r="F392" s="782">
        <f>SUM(F391:I391)</f>
        <v>851</v>
      </c>
      <c r="G392" s="783"/>
      <c r="H392" s="783"/>
      <c r="I392" s="784"/>
      <c r="J392" s="201"/>
      <c r="K392" s="202"/>
      <c r="L392" s="202"/>
      <c r="S392" s="442"/>
    </row>
    <row r="393" spans="1:19" s="203" customFormat="1">
      <c r="A393" s="592"/>
      <c r="B393" s="380"/>
      <c r="C393" s="380"/>
      <c r="D393" s="384"/>
      <c r="E393" s="380"/>
      <c r="F393" s="380"/>
      <c r="G393" s="380"/>
      <c r="H393" s="380"/>
      <c r="I393" s="593"/>
      <c r="J393" s="201"/>
      <c r="K393" s="202"/>
      <c r="L393" s="202"/>
      <c r="S393" s="442"/>
    </row>
    <row r="394" spans="1:19" s="203" customFormat="1" ht="15" customHeight="1" thickBot="1">
      <c r="A394" s="785" t="s">
        <v>127</v>
      </c>
      <c r="B394" s="786"/>
      <c r="C394" s="786"/>
      <c r="D394" s="786"/>
      <c r="E394" s="786"/>
      <c r="F394" s="786"/>
      <c r="G394" s="786"/>
      <c r="H394" s="786"/>
      <c r="I394" s="787"/>
      <c r="J394" s="204"/>
      <c r="K394" s="202"/>
      <c r="L394" s="202"/>
      <c r="S394" s="442"/>
    </row>
    <row r="395" spans="1:19" s="203" customFormat="1" ht="14.25" customHeight="1">
      <c r="A395" s="566"/>
      <c r="B395" s="752" t="s">
        <v>59</v>
      </c>
      <c r="C395" s="755"/>
      <c r="D395" s="755"/>
      <c r="E395" s="756"/>
      <c r="F395" s="752" t="s">
        <v>60</v>
      </c>
      <c r="G395" s="753"/>
      <c r="H395" s="753"/>
      <c r="I395" s="754"/>
      <c r="J395" s="204"/>
      <c r="K395" s="202"/>
      <c r="L395" s="202"/>
      <c r="S395" s="442"/>
    </row>
    <row r="396" spans="1:19" s="203" customFormat="1">
      <c r="A396" s="567"/>
      <c r="B396" s="568" t="s">
        <v>61</v>
      </c>
      <c r="C396" s="385" t="s">
        <v>62</v>
      </c>
      <c r="D396" s="385" t="s">
        <v>63</v>
      </c>
      <c r="E396" s="569" t="s">
        <v>64</v>
      </c>
      <c r="F396" s="568" t="s">
        <v>61</v>
      </c>
      <c r="G396" s="385" t="s">
        <v>62</v>
      </c>
      <c r="H396" s="570" t="s">
        <v>63</v>
      </c>
      <c r="I396" s="571" t="s">
        <v>180</v>
      </c>
      <c r="J396" s="206"/>
      <c r="K396" s="202"/>
      <c r="L396" s="202"/>
      <c r="S396" s="442"/>
    </row>
    <row r="397" spans="1:19" s="203" customFormat="1">
      <c r="A397" s="572" t="s">
        <v>65</v>
      </c>
      <c r="B397" s="573">
        <f>SUM(B387)</f>
        <v>24</v>
      </c>
      <c r="C397" s="574">
        <f>SUM(F241)</f>
        <v>5</v>
      </c>
      <c r="D397" s="575">
        <v>0</v>
      </c>
      <c r="E397" s="576">
        <f>SUM(B397:D397)</f>
        <v>29</v>
      </c>
      <c r="F397" s="577">
        <f>SUM(F387)</f>
        <v>187</v>
      </c>
      <c r="G397" s="575">
        <f>SUM(G251:I251)</f>
        <v>24</v>
      </c>
      <c r="H397" s="578">
        <v>0</v>
      </c>
      <c r="I397" s="576">
        <v>0</v>
      </c>
      <c r="J397" s="206"/>
      <c r="K397" s="202"/>
      <c r="L397" s="202"/>
      <c r="S397" s="442"/>
    </row>
    <row r="398" spans="1:19" s="203" customFormat="1">
      <c r="A398" s="572" t="s">
        <v>66</v>
      </c>
      <c r="B398" s="579">
        <f>SUM(B388)</f>
        <v>21</v>
      </c>
      <c r="C398" s="580">
        <f>SUM(F238,F242:F243,F249)</f>
        <v>8</v>
      </c>
      <c r="D398" s="575">
        <v>2</v>
      </c>
      <c r="E398" s="576">
        <f>SUM(B398:D398)</f>
        <v>31</v>
      </c>
      <c r="F398" s="577">
        <f>SUM(F388)</f>
        <v>177</v>
      </c>
      <c r="G398" s="575">
        <f>SUM(J251:L251)</f>
        <v>54</v>
      </c>
      <c r="H398" s="578">
        <v>15</v>
      </c>
      <c r="I398" s="576">
        <v>40</v>
      </c>
      <c r="J398" s="206"/>
      <c r="K398" s="202"/>
      <c r="L398" s="202"/>
      <c r="S398" s="442"/>
    </row>
    <row r="399" spans="1:19" s="203" customFormat="1">
      <c r="A399" s="572" t="s">
        <v>230</v>
      </c>
      <c r="B399" s="581">
        <f>SUM(B389)</f>
        <v>11</v>
      </c>
      <c r="C399" s="582">
        <f>SUM(F234:F235,F239,F244:F246)</f>
        <v>23</v>
      </c>
      <c r="D399" s="575">
        <v>0</v>
      </c>
      <c r="E399" s="576">
        <f>SUM(B399:D399)</f>
        <v>34</v>
      </c>
      <c r="F399" s="577">
        <f>SUM(F389)</f>
        <v>57</v>
      </c>
      <c r="G399" s="575">
        <f>SUM(M251:O251)</f>
        <v>123</v>
      </c>
      <c r="H399" s="578">
        <v>0</v>
      </c>
      <c r="I399" s="576">
        <v>0</v>
      </c>
      <c r="J399" s="204"/>
      <c r="K399" s="202"/>
      <c r="L399" s="202"/>
      <c r="S399" s="442"/>
    </row>
    <row r="400" spans="1:19" s="203" customFormat="1">
      <c r="A400" s="572" t="s">
        <v>231</v>
      </c>
      <c r="B400" s="583">
        <f>SUM(B390)</f>
        <v>12</v>
      </c>
      <c r="C400" s="584">
        <f>SUM(F236,F247:F248,F250)</f>
        <v>10</v>
      </c>
      <c r="D400" s="575">
        <v>4</v>
      </c>
      <c r="E400" s="576">
        <f>SUM(B400:D400)</f>
        <v>26</v>
      </c>
      <c r="F400" s="577">
        <f>SUM(F390)</f>
        <v>45</v>
      </c>
      <c r="G400" s="575">
        <f>SUM(P251:R251)</f>
        <v>39</v>
      </c>
      <c r="H400" s="578">
        <v>30</v>
      </c>
      <c r="I400" s="576">
        <v>60</v>
      </c>
      <c r="J400" s="204"/>
      <c r="K400" s="202"/>
      <c r="L400" s="202"/>
      <c r="S400" s="442"/>
    </row>
    <row r="401" spans="1:19" s="203" customFormat="1">
      <c r="A401" s="567" t="s">
        <v>67</v>
      </c>
      <c r="B401" s="568">
        <f>SUM(B397:B400)</f>
        <v>68</v>
      </c>
      <c r="C401" s="385">
        <f t="shared" ref="C401:H401" si="40">SUM(C397:C400)</f>
        <v>46</v>
      </c>
      <c r="D401" s="585">
        <f t="shared" si="40"/>
        <v>6</v>
      </c>
      <c r="E401" s="757">
        <f>SUM(B401:D401)</f>
        <v>120</v>
      </c>
      <c r="F401" s="568">
        <f>SUM(F397:F400)</f>
        <v>466</v>
      </c>
      <c r="G401" s="385">
        <f>SUM(G397:G400)</f>
        <v>240</v>
      </c>
      <c r="H401" s="570">
        <f t="shared" si="40"/>
        <v>45</v>
      </c>
      <c r="I401" s="569">
        <f>SUM(I397:I400)</f>
        <v>100</v>
      </c>
      <c r="J401" s="204"/>
      <c r="K401" s="202"/>
      <c r="L401" s="202"/>
      <c r="S401" s="442"/>
    </row>
    <row r="402" spans="1:19" s="203" customFormat="1" ht="15" customHeight="1" thickBot="1">
      <c r="A402" s="587" t="s">
        <v>68</v>
      </c>
      <c r="B402" s="588"/>
      <c r="C402" s="589"/>
      <c r="D402" s="590"/>
      <c r="E402" s="758"/>
      <c r="F402" s="762">
        <f>SUM(F401:I401)</f>
        <v>851</v>
      </c>
      <c r="G402" s="763"/>
      <c r="H402" s="763"/>
      <c r="I402" s="764"/>
      <c r="J402" s="155"/>
      <c r="K402" s="202"/>
      <c r="L402" s="202"/>
      <c r="S402" s="442"/>
    </row>
    <row r="403" spans="1:19" s="203" customFormat="1" ht="15" customHeight="1" thickBot="1">
      <c r="A403" s="775" t="s">
        <v>235</v>
      </c>
      <c r="B403" s="776"/>
      <c r="C403" s="776"/>
      <c r="D403" s="776"/>
      <c r="E403" s="776"/>
      <c r="F403" s="776"/>
      <c r="G403" s="776"/>
      <c r="H403" s="776"/>
      <c r="I403" s="777"/>
      <c r="J403" s="204"/>
      <c r="K403" s="202"/>
      <c r="L403" s="202"/>
      <c r="S403" s="442"/>
    </row>
    <row r="404" spans="1:19" s="203" customFormat="1" ht="14.25" customHeight="1">
      <c r="A404" s="586"/>
      <c r="B404" s="752" t="s">
        <v>59</v>
      </c>
      <c r="C404" s="755"/>
      <c r="D404" s="755"/>
      <c r="E404" s="756"/>
      <c r="F404" s="752" t="s">
        <v>60</v>
      </c>
      <c r="G404" s="753"/>
      <c r="H404" s="753"/>
      <c r="I404" s="754"/>
      <c r="J404" s="204"/>
      <c r="K404" s="202"/>
      <c r="L404" s="202"/>
      <c r="S404" s="442"/>
    </row>
    <row r="405" spans="1:19" s="203" customFormat="1">
      <c r="A405" s="567"/>
      <c r="B405" s="568" t="s">
        <v>61</v>
      </c>
      <c r="C405" s="385" t="s">
        <v>62</v>
      </c>
      <c r="D405" s="385" t="s">
        <v>63</v>
      </c>
      <c r="E405" s="569" t="s">
        <v>64</v>
      </c>
      <c r="F405" s="568" t="s">
        <v>61</v>
      </c>
      <c r="G405" s="385" t="s">
        <v>62</v>
      </c>
      <c r="H405" s="570" t="s">
        <v>63</v>
      </c>
      <c r="I405" s="571" t="s">
        <v>180</v>
      </c>
      <c r="J405" s="206"/>
      <c r="K405" s="202"/>
      <c r="L405" s="202"/>
      <c r="S405" s="442"/>
    </row>
    <row r="406" spans="1:19" s="203" customFormat="1">
      <c r="A406" s="572" t="s">
        <v>65</v>
      </c>
      <c r="B406" s="573">
        <f>SUM(B397)</f>
        <v>24</v>
      </c>
      <c r="C406" s="574">
        <f>SUM(F257:F258)</f>
        <v>6</v>
      </c>
      <c r="D406" s="575">
        <v>0</v>
      </c>
      <c r="E406" s="576">
        <f>SUM(B406:D406)</f>
        <v>30</v>
      </c>
      <c r="F406" s="577">
        <f>SUM(F397)</f>
        <v>187</v>
      </c>
      <c r="G406" s="575">
        <f>SUM(G274:I274)</f>
        <v>41</v>
      </c>
      <c r="H406" s="578">
        <v>0</v>
      </c>
      <c r="I406" s="576">
        <v>0</v>
      </c>
      <c r="J406" s="206"/>
      <c r="K406" s="202"/>
      <c r="L406" s="202"/>
      <c r="S406" s="442"/>
    </row>
    <row r="407" spans="1:19" s="203" customFormat="1">
      <c r="A407" s="572" t="s">
        <v>66</v>
      </c>
      <c r="B407" s="579">
        <f>SUM(B398)</f>
        <v>21</v>
      </c>
      <c r="C407" s="580">
        <f>SUM(F259:F261,F271)</f>
        <v>8</v>
      </c>
      <c r="D407" s="575">
        <v>2</v>
      </c>
      <c r="E407" s="576">
        <f>SUM(B407:D407)</f>
        <v>31</v>
      </c>
      <c r="F407" s="577">
        <f>SUM(F398)</f>
        <v>177</v>
      </c>
      <c r="G407" s="575">
        <f>SUM(J274:L274)</f>
        <v>51</v>
      </c>
      <c r="H407" s="578">
        <v>15</v>
      </c>
      <c r="I407" s="576">
        <v>20</v>
      </c>
      <c r="J407" s="206"/>
      <c r="K407" s="202"/>
      <c r="L407" s="202"/>
      <c r="S407" s="442"/>
    </row>
    <row r="408" spans="1:19" s="203" customFormat="1">
      <c r="A408" s="572" t="s">
        <v>230</v>
      </c>
      <c r="B408" s="581">
        <f>SUM(B399)</f>
        <v>11</v>
      </c>
      <c r="C408" s="582">
        <f>SUM(F262:F267)</f>
        <v>22</v>
      </c>
      <c r="D408" s="575">
        <v>0</v>
      </c>
      <c r="E408" s="576">
        <f>SUM(B408:D408)</f>
        <v>33</v>
      </c>
      <c r="F408" s="577">
        <f>SUM(F399)</f>
        <v>57</v>
      </c>
      <c r="G408" s="575">
        <f>SUM(M274:O274)</f>
        <v>115</v>
      </c>
      <c r="H408" s="578">
        <v>0</v>
      </c>
      <c r="I408" s="576">
        <v>0</v>
      </c>
      <c r="J408" s="204"/>
      <c r="K408" s="202"/>
      <c r="L408" s="202"/>
      <c r="S408" s="442"/>
    </row>
    <row r="409" spans="1:19" s="203" customFormat="1">
      <c r="A409" s="572" t="s">
        <v>231</v>
      </c>
      <c r="B409" s="583">
        <f>SUM(B400)</f>
        <v>12</v>
      </c>
      <c r="C409" s="584">
        <f>SUM(F268:F270,F272:F273)</f>
        <v>10</v>
      </c>
      <c r="D409" s="575">
        <v>4</v>
      </c>
      <c r="E409" s="576">
        <f>SUM(B409:D409)</f>
        <v>26</v>
      </c>
      <c r="F409" s="577">
        <f>SUM(F400)</f>
        <v>45</v>
      </c>
      <c r="G409" s="575">
        <f>SUM(P274:R274)</f>
        <v>39</v>
      </c>
      <c r="H409" s="578">
        <v>30</v>
      </c>
      <c r="I409" s="576">
        <v>80</v>
      </c>
      <c r="J409" s="204"/>
      <c r="K409" s="202"/>
      <c r="L409" s="202"/>
      <c r="S409" s="442"/>
    </row>
    <row r="410" spans="1:19" s="203" customFormat="1">
      <c r="A410" s="567" t="s">
        <v>67</v>
      </c>
      <c r="B410" s="568">
        <f>SUM(B406:B409)</f>
        <v>68</v>
      </c>
      <c r="C410" s="385">
        <f t="shared" ref="C410:D410" si="41">SUM(C406:C409)</f>
        <v>46</v>
      </c>
      <c r="D410" s="585">
        <f t="shared" si="41"/>
        <v>6</v>
      </c>
      <c r="E410" s="757">
        <f>SUM(B410:D410)</f>
        <v>120</v>
      </c>
      <c r="F410" s="568">
        <f>SUM(F406:F409)</f>
        <v>466</v>
      </c>
      <c r="G410" s="385">
        <f>SUM(G406:G409)</f>
        <v>246</v>
      </c>
      <c r="H410" s="570">
        <f t="shared" ref="H410" si="42">SUM(H406:H409)</f>
        <v>45</v>
      </c>
      <c r="I410" s="569">
        <f>SUM(I406:I409)</f>
        <v>100</v>
      </c>
      <c r="J410" s="204"/>
      <c r="K410" s="202"/>
      <c r="L410" s="202"/>
      <c r="S410" s="442"/>
    </row>
    <row r="411" spans="1:19" s="203" customFormat="1" ht="15" customHeight="1" thickBot="1">
      <c r="A411" s="381" t="s">
        <v>68</v>
      </c>
      <c r="B411" s="382"/>
      <c r="C411" s="362"/>
      <c r="D411" s="383"/>
      <c r="E411" s="778"/>
      <c r="F411" s="759">
        <f>SUM(F410:I410)</f>
        <v>857</v>
      </c>
      <c r="G411" s="760"/>
      <c r="H411" s="760"/>
      <c r="I411" s="761"/>
      <c r="J411" s="155"/>
      <c r="K411" s="202"/>
      <c r="L411" s="202"/>
      <c r="S411" s="442"/>
    </row>
    <row r="412" spans="1:19" s="203" customFormat="1" ht="15" customHeight="1" thickBot="1">
      <c r="A412" s="743" t="s">
        <v>177</v>
      </c>
      <c r="B412" s="744"/>
      <c r="C412" s="744"/>
      <c r="D412" s="744"/>
      <c r="E412" s="744"/>
      <c r="F412" s="744"/>
      <c r="G412" s="744"/>
      <c r="H412" s="744"/>
      <c r="I412" s="745"/>
      <c r="J412" s="204"/>
      <c r="K412" s="202"/>
      <c r="L412" s="202"/>
      <c r="S412" s="442"/>
    </row>
    <row r="413" spans="1:19" s="203" customFormat="1" ht="14.25" customHeight="1">
      <c r="A413" s="566"/>
      <c r="B413" s="752" t="s">
        <v>59</v>
      </c>
      <c r="C413" s="755"/>
      <c r="D413" s="755"/>
      <c r="E413" s="756"/>
      <c r="F413" s="752" t="s">
        <v>60</v>
      </c>
      <c r="G413" s="753"/>
      <c r="H413" s="753"/>
      <c r="I413" s="754"/>
      <c r="J413" s="204"/>
      <c r="K413" s="202"/>
      <c r="L413" s="202"/>
      <c r="S413" s="442"/>
    </row>
    <row r="414" spans="1:19" s="203" customFormat="1">
      <c r="A414" s="567"/>
      <c r="B414" s="568" t="s">
        <v>61</v>
      </c>
      <c r="C414" s="385" t="s">
        <v>62</v>
      </c>
      <c r="D414" s="385" t="s">
        <v>63</v>
      </c>
      <c r="E414" s="569" t="s">
        <v>64</v>
      </c>
      <c r="F414" s="568" t="s">
        <v>61</v>
      </c>
      <c r="G414" s="385" t="s">
        <v>62</v>
      </c>
      <c r="H414" s="570" t="s">
        <v>63</v>
      </c>
      <c r="I414" s="571" t="s">
        <v>180</v>
      </c>
      <c r="J414" s="206"/>
      <c r="K414" s="202"/>
      <c r="L414" s="202"/>
      <c r="S414" s="442"/>
    </row>
    <row r="415" spans="1:19" s="203" customFormat="1">
      <c r="A415" s="572" t="s">
        <v>65</v>
      </c>
      <c r="B415" s="573">
        <f>SUM(B406)</f>
        <v>24</v>
      </c>
      <c r="C415" s="574">
        <f>SUM(F280:F281)</f>
        <v>6</v>
      </c>
      <c r="D415" s="575">
        <v>0</v>
      </c>
      <c r="E415" s="576">
        <f>SUM(B415:D415)</f>
        <v>30</v>
      </c>
      <c r="F415" s="577">
        <f>SUM(F406)</f>
        <v>187</v>
      </c>
      <c r="G415" s="575">
        <f>SUM(G294:I294)</f>
        <v>55</v>
      </c>
      <c r="H415" s="578">
        <v>0</v>
      </c>
      <c r="I415" s="576">
        <v>0</v>
      </c>
      <c r="J415" s="206"/>
      <c r="K415" s="202"/>
      <c r="L415" s="202"/>
      <c r="S415" s="442"/>
    </row>
    <row r="416" spans="1:19" s="203" customFormat="1">
      <c r="A416" s="572" t="s">
        <v>66</v>
      </c>
      <c r="B416" s="579">
        <f>SUM(B407)</f>
        <v>21</v>
      </c>
      <c r="C416" s="580">
        <f>SUM(F282:F283,F292)</f>
        <v>8</v>
      </c>
      <c r="D416" s="575">
        <v>2</v>
      </c>
      <c r="E416" s="576">
        <f>SUM(B416:D416)</f>
        <v>31</v>
      </c>
      <c r="F416" s="577">
        <f>SUM(F407)</f>
        <v>177</v>
      </c>
      <c r="G416" s="575">
        <f>SUM(J294:L294)</f>
        <v>45</v>
      </c>
      <c r="H416" s="578">
        <v>15</v>
      </c>
      <c r="I416" s="576">
        <v>40</v>
      </c>
      <c r="J416" s="206"/>
      <c r="K416" s="202"/>
      <c r="L416" s="202"/>
      <c r="S416" s="442"/>
    </row>
    <row r="417" spans="1:19" s="203" customFormat="1">
      <c r="A417" s="572" t="s">
        <v>230</v>
      </c>
      <c r="B417" s="581">
        <f>SUM(B408)</f>
        <v>11</v>
      </c>
      <c r="C417" s="582">
        <f>SUM(F284:F289)</f>
        <v>24</v>
      </c>
      <c r="D417" s="575">
        <v>0</v>
      </c>
      <c r="E417" s="576">
        <f>SUM(B417:D417)</f>
        <v>35</v>
      </c>
      <c r="F417" s="577">
        <f>SUM(F408)</f>
        <v>57</v>
      </c>
      <c r="G417" s="575">
        <f>SUM(M294:O294)</f>
        <v>105</v>
      </c>
      <c r="H417" s="578">
        <v>0</v>
      </c>
      <c r="I417" s="576">
        <v>0</v>
      </c>
      <c r="J417" s="204"/>
      <c r="K417" s="202"/>
      <c r="L417" s="202"/>
      <c r="S417" s="442"/>
    </row>
    <row r="418" spans="1:19" s="203" customFormat="1">
      <c r="A418" s="572" t="s">
        <v>231</v>
      </c>
      <c r="B418" s="583">
        <f>SUM(B409)</f>
        <v>12</v>
      </c>
      <c r="C418" s="584">
        <f>SUM(F290:F291,F293)</f>
        <v>8</v>
      </c>
      <c r="D418" s="575">
        <v>4</v>
      </c>
      <c r="E418" s="576">
        <f>SUM(B418:D418)</f>
        <v>24</v>
      </c>
      <c r="F418" s="577">
        <f>SUM(F409)</f>
        <v>45</v>
      </c>
      <c r="G418" s="575">
        <f>SUM(P294:R294)</f>
        <v>35</v>
      </c>
      <c r="H418" s="578">
        <v>30</v>
      </c>
      <c r="I418" s="576">
        <v>60</v>
      </c>
      <c r="J418" s="204"/>
      <c r="K418" s="202"/>
      <c r="L418" s="202"/>
      <c r="S418" s="442"/>
    </row>
    <row r="419" spans="1:19" s="203" customFormat="1">
      <c r="A419" s="567" t="s">
        <v>67</v>
      </c>
      <c r="B419" s="568">
        <f>SUM(B415:B418)</f>
        <v>68</v>
      </c>
      <c r="C419" s="385">
        <f t="shared" ref="C419:D419" si="43">SUM(C415:C418)</f>
        <v>46</v>
      </c>
      <c r="D419" s="585">
        <f t="shared" si="43"/>
        <v>6</v>
      </c>
      <c r="E419" s="757">
        <f>SUM(B419:D419)</f>
        <v>120</v>
      </c>
      <c r="F419" s="568">
        <f>SUM(F415:F418)</f>
        <v>466</v>
      </c>
      <c r="G419" s="385">
        <f>SUM(G415:G418)</f>
        <v>240</v>
      </c>
      <c r="H419" s="570">
        <f t="shared" ref="H419" si="44">SUM(H415:H418)</f>
        <v>45</v>
      </c>
      <c r="I419" s="569">
        <f>SUM(I415:I418)</f>
        <v>100</v>
      </c>
      <c r="J419" s="204"/>
      <c r="K419" s="202"/>
      <c r="L419" s="202"/>
      <c r="S419" s="442"/>
    </row>
    <row r="420" spans="1:19" s="203" customFormat="1" ht="15" customHeight="1" thickBot="1">
      <c r="A420" s="381" t="s">
        <v>68</v>
      </c>
      <c r="B420" s="382"/>
      <c r="C420" s="362"/>
      <c r="D420" s="383"/>
      <c r="E420" s="778"/>
      <c r="F420" s="759">
        <f>SUM(F419:I419)</f>
        <v>851</v>
      </c>
      <c r="G420" s="760"/>
      <c r="H420" s="760"/>
      <c r="I420" s="761"/>
      <c r="J420" s="155"/>
      <c r="K420" s="202"/>
      <c r="L420" s="202"/>
      <c r="S420" s="442"/>
    </row>
    <row r="421" spans="1:19" s="203" customFormat="1" ht="15" customHeight="1" thickBot="1">
      <c r="A421" s="746" t="s">
        <v>199</v>
      </c>
      <c r="B421" s="747"/>
      <c r="C421" s="747"/>
      <c r="D421" s="747"/>
      <c r="E421" s="747"/>
      <c r="F421" s="747"/>
      <c r="G421" s="747"/>
      <c r="H421" s="747"/>
      <c r="I421" s="748"/>
      <c r="J421" s="204"/>
      <c r="K421" s="202"/>
      <c r="L421" s="202"/>
      <c r="S421" s="442"/>
    </row>
    <row r="422" spans="1:19" s="203" customFormat="1" ht="14.25" customHeight="1">
      <c r="A422" s="386"/>
      <c r="B422" s="749" t="s">
        <v>59</v>
      </c>
      <c r="C422" s="771"/>
      <c r="D422" s="771"/>
      <c r="E422" s="772"/>
      <c r="F422" s="749" t="s">
        <v>60</v>
      </c>
      <c r="G422" s="750"/>
      <c r="H422" s="750"/>
      <c r="I422" s="751"/>
      <c r="J422" s="204"/>
      <c r="K422" s="202"/>
      <c r="L422" s="202"/>
      <c r="S422" s="442"/>
    </row>
    <row r="423" spans="1:19" s="203" customFormat="1">
      <c r="A423" s="567"/>
      <c r="B423" s="568" t="s">
        <v>61</v>
      </c>
      <c r="C423" s="385" t="s">
        <v>62</v>
      </c>
      <c r="D423" s="385" t="s">
        <v>63</v>
      </c>
      <c r="E423" s="569" t="s">
        <v>64</v>
      </c>
      <c r="F423" s="568" t="s">
        <v>61</v>
      </c>
      <c r="G423" s="385" t="s">
        <v>62</v>
      </c>
      <c r="H423" s="570" t="s">
        <v>63</v>
      </c>
      <c r="I423" s="571" t="s">
        <v>180</v>
      </c>
      <c r="J423" s="206"/>
      <c r="K423" s="202"/>
      <c r="L423" s="202"/>
      <c r="S423" s="442"/>
    </row>
    <row r="424" spans="1:19" s="203" customFormat="1">
      <c r="A424" s="572" t="s">
        <v>65</v>
      </c>
      <c r="B424" s="573">
        <f>SUM(B415)</f>
        <v>24</v>
      </c>
      <c r="C424" s="574">
        <f>SUM(F300:F303)</f>
        <v>6</v>
      </c>
      <c r="D424" s="575">
        <v>0</v>
      </c>
      <c r="E424" s="576">
        <f>SUM(B424:D424)</f>
        <v>30</v>
      </c>
      <c r="F424" s="577">
        <f>SUM(F415)</f>
        <v>187</v>
      </c>
      <c r="G424" s="575">
        <f>SUM(G318:I318)</f>
        <v>60</v>
      </c>
      <c r="H424" s="578">
        <v>0</v>
      </c>
      <c r="I424" s="576">
        <v>0</v>
      </c>
      <c r="J424" s="206"/>
      <c r="K424" s="202"/>
      <c r="L424" s="202"/>
      <c r="S424" s="442"/>
    </row>
    <row r="425" spans="1:19" s="203" customFormat="1">
      <c r="A425" s="572" t="s">
        <v>66</v>
      </c>
      <c r="B425" s="579">
        <f>SUM(B416)</f>
        <v>21</v>
      </c>
      <c r="C425" s="580">
        <f>SUM(F304,F305,F315)</f>
        <v>8</v>
      </c>
      <c r="D425" s="575">
        <v>2</v>
      </c>
      <c r="E425" s="576">
        <f>SUM(B425:D425)</f>
        <v>31</v>
      </c>
      <c r="F425" s="577">
        <f>SUM(F416)</f>
        <v>177</v>
      </c>
      <c r="G425" s="575">
        <f>SUM(J318:L318)</f>
        <v>30</v>
      </c>
      <c r="H425" s="578">
        <v>15</v>
      </c>
      <c r="I425" s="576">
        <v>20</v>
      </c>
      <c r="J425" s="206"/>
      <c r="K425" s="202"/>
      <c r="L425" s="202"/>
      <c r="S425" s="442"/>
    </row>
    <row r="426" spans="1:19" s="203" customFormat="1">
      <c r="A426" s="572" t="s">
        <v>230</v>
      </c>
      <c r="B426" s="581">
        <f>SUM(B417)</f>
        <v>11</v>
      </c>
      <c r="C426" s="582">
        <f>SUM(F306,F307,F308,F309,F310,F311)</f>
        <v>21</v>
      </c>
      <c r="D426" s="575">
        <v>0</v>
      </c>
      <c r="E426" s="576">
        <f>SUM(B426:D426)</f>
        <v>32</v>
      </c>
      <c r="F426" s="577">
        <f>SUM(F417)</f>
        <v>57</v>
      </c>
      <c r="G426" s="575">
        <f>SUM(M318:O318)</f>
        <v>150</v>
      </c>
      <c r="H426" s="578">
        <v>0</v>
      </c>
      <c r="I426" s="576">
        <v>0</v>
      </c>
      <c r="J426" s="204"/>
      <c r="K426" s="202"/>
      <c r="L426" s="202"/>
      <c r="S426" s="442"/>
    </row>
    <row r="427" spans="1:19" s="203" customFormat="1">
      <c r="A427" s="572" t="s">
        <v>231</v>
      </c>
      <c r="B427" s="583">
        <f>SUM(B418)</f>
        <v>12</v>
      </c>
      <c r="C427" s="584">
        <f>SUM(F312,F313,F314,F316,F317)</f>
        <v>11</v>
      </c>
      <c r="D427" s="575">
        <v>4</v>
      </c>
      <c r="E427" s="576">
        <f>SUM(B427:D427)</f>
        <v>27</v>
      </c>
      <c r="F427" s="577">
        <f>SUM(F418)</f>
        <v>45</v>
      </c>
      <c r="G427" s="575">
        <f>SUM(P318:R318)</f>
        <v>75</v>
      </c>
      <c r="H427" s="578">
        <v>30</v>
      </c>
      <c r="I427" s="576">
        <v>80</v>
      </c>
      <c r="J427" s="204"/>
      <c r="K427" s="202"/>
      <c r="L427" s="202"/>
      <c r="S427" s="442"/>
    </row>
    <row r="428" spans="1:19" s="203" customFormat="1">
      <c r="A428" s="594" t="s">
        <v>67</v>
      </c>
      <c r="B428" s="385">
        <f>SUM(B424:B427)</f>
        <v>68</v>
      </c>
      <c r="C428" s="385">
        <f t="shared" ref="C428:D428" si="45">SUM(C424:C427)</f>
        <v>46</v>
      </c>
      <c r="D428" s="435">
        <f t="shared" si="45"/>
        <v>6</v>
      </c>
      <c r="E428" s="773">
        <f>SUM(B428:D428)</f>
        <v>120</v>
      </c>
      <c r="F428" s="385">
        <f>SUM(F424:F427)</f>
        <v>466</v>
      </c>
      <c r="G428" s="385">
        <f>SUM(G424:G427)</f>
        <v>315</v>
      </c>
      <c r="H428" s="385">
        <f t="shared" ref="H428" si="46">SUM(H424:H427)</f>
        <v>45</v>
      </c>
      <c r="I428" s="569">
        <f>SUM(I424:I427)</f>
        <v>100</v>
      </c>
      <c r="J428" s="204"/>
      <c r="K428" s="202"/>
      <c r="L428" s="202"/>
      <c r="S428" s="442"/>
    </row>
    <row r="429" spans="1:19" s="203" customFormat="1" ht="15" customHeight="1" thickBot="1">
      <c r="A429" s="595" t="s">
        <v>68</v>
      </c>
      <c r="B429" s="589"/>
      <c r="C429" s="589"/>
      <c r="D429" s="596"/>
      <c r="E429" s="774"/>
      <c r="F429" s="780">
        <f>SUM(F428:I428)</f>
        <v>926</v>
      </c>
      <c r="G429" s="780"/>
      <c r="H429" s="780"/>
      <c r="I429" s="781"/>
      <c r="J429" s="155"/>
      <c r="K429" s="202"/>
      <c r="L429" s="202"/>
      <c r="S429" s="442"/>
    </row>
  </sheetData>
  <mergeCells count="378">
    <mergeCell ref="E337:E338"/>
    <mergeCell ref="B340:E340"/>
    <mergeCell ref="E346:E347"/>
    <mergeCell ref="B349:E349"/>
    <mergeCell ref="M275:R275"/>
    <mergeCell ref="E355:E356"/>
    <mergeCell ref="E294:E295"/>
    <mergeCell ref="F294:F295"/>
    <mergeCell ref="A295:C295"/>
    <mergeCell ref="G295:L295"/>
    <mergeCell ref="A296:R296"/>
    <mergeCell ref="A297:A299"/>
    <mergeCell ref="B297:B299"/>
    <mergeCell ref="C297:C299"/>
    <mergeCell ref="D297:D299"/>
    <mergeCell ref="M295:R295"/>
    <mergeCell ref="E297:E299"/>
    <mergeCell ref="G297:L297"/>
    <mergeCell ref="M297:R297"/>
    <mergeCell ref="G298:I298"/>
    <mergeCell ref="J298:L298"/>
    <mergeCell ref="P298:R298"/>
    <mergeCell ref="F274:F275"/>
    <mergeCell ref="A275:C275"/>
    <mergeCell ref="A198:R198"/>
    <mergeCell ref="M231:O231"/>
    <mergeCell ref="P231:R231"/>
    <mergeCell ref="G230:L230"/>
    <mergeCell ref="A190:R190"/>
    <mergeCell ref="C25:C28"/>
    <mergeCell ref="A318:C318"/>
    <mergeCell ref="E254:E256"/>
    <mergeCell ref="B331:E331"/>
    <mergeCell ref="C254:C256"/>
    <mergeCell ref="D254:D256"/>
    <mergeCell ref="A254:A256"/>
    <mergeCell ref="M254:R254"/>
    <mergeCell ref="G255:I255"/>
    <mergeCell ref="J255:L255"/>
    <mergeCell ref="M255:O255"/>
    <mergeCell ref="P255:R255"/>
    <mergeCell ref="B254:B256"/>
    <mergeCell ref="F254:F256"/>
    <mergeCell ref="G275:L275"/>
    <mergeCell ref="G254:L254"/>
    <mergeCell ref="A294:C294"/>
    <mergeCell ref="D294:D295"/>
    <mergeCell ref="A276:R276"/>
    <mergeCell ref="A253:R253"/>
    <mergeCell ref="M252:R252"/>
    <mergeCell ref="F187:F189"/>
    <mergeCell ref="I32:I35"/>
    <mergeCell ref="J32:J35"/>
    <mergeCell ref="K32:K35"/>
    <mergeCell ref="L32:L35"/>
    <mergeCell ref="M32:M35"/>
    <mergeCell ref="N32:N35"/>
    <mergeCell ref="A251:C251"/>
    <mergeCell ref="D251:D252"/>
    <mergeCell ref="B230:B232"/>
    <mergeCell ref="C230:C232"/>
    <mergeCell ref="D230:D232"/>
    <mergeCell ref="E230:E232"/>
    <mergeCell ref="F184:F185"/>
    <mergeCell ref="A185:C185"/>
    <mergeCell ref="G185:L185"/>
    <mergeCell ref="M185:R185"/>
    <mergeCell ref="A186:R186"/>
    <mergeCell ref="G252:L252"/>
    <mergeCell ref="O32:O35"/>
    <mergeCell ref="P32:P35"/>
    <mergeCell ref="F230:F232"/>
    <mergeCell ref="A277:A279"/>
    <mergeCell ref="B277:B279"/>
    <mergeCell ref="C277:C279"/>
    <mergeCell ref="D277:D279"/>
    <mergeCell ref="E277:E279"/>
    <mergeCell ref="F277:F279"/>
    <mergeCell ref="G277:L277"/>
    <mergeCell ref="M277:R277"/>
    <mergeCell ref="G278:I278"/>
    <mergeCell ref="J278:L278"/>
    <mergeCell ref="M278:O278"/>
    <mergeCell ref="P278:R278"/>
    <mergeCell ref="A274:C274"/>
    <mergeCell ref="D274:D275"/>
    <mergeCell ref="E274:E275"/>
    <mergeCell ref="A184:C184"/>
    <mergeCell ref="D184:D185"/>
    <mergeCell ref="E184:E185"/>
    <mergeCell ref="E251:E252"/>
    <mergeCell ref="F251:F252"/>
    <mergeCell ref="A252:C252"/>
    <mergeCell ref="A209:R209"/>
    <mergeCell ref="A227:C227"/>
    <mergeCell ref="D227:D228"/>
    <mergeCell ref="E227:E228"/>
    <mergeCell ref="F227:F228"/>
    <mergeCell ref="A228:C228"/>
    <mergeCell ref="G228:L228"/>
    <mergeCell ref="M228:R228"/>
    <mergeCell ref="A240:R240"/>
    <mergeCell ref="A237:R237"/>
    <mergeCell ref="A230:A232"/>
    <mergeCell ref="M230:R230"/>
    <mergeCell ref="G231:I231"/>
    <mergeCell ref="J231:L231"/>
    <mergeCell ref="A233:R233"/>
    <mergeCell ref="A229:R229"/>
    <mergeCell ref="M208:R208"/>
    <mergeCell ref="A195:R195"/>
    <mergeCell ref="A166:C166"/>
    <mergeCell ref="G166:L166"/>
    <mergeCell ref="M166:R166"/>
    <mergeCell ref="A207:C207"/>
    <mergeCell ref="D207:D208"/>
    <mergeCell ref="E207:E208"/>
    <mergeCell ref="F207:F208"/>
    <mergeCell ref="A208:C208"/>
    <mergeCell ref="G208:L208"/>
    <mergeCell ref="G187:L187"/>
    <mergeCell ref="M187:R187"/>
    <mergeCell ref="A167:R167"/>
    <mergeCell ref="A168:A170"/>
    <mergeCell ref="B168:B170"/>
    <mergeCell ref="C168:C170"/>
    <mergeCell ref="D168:D170"/>
    <mergeCell ref="E168:E170"/>
    <mergeCell ref="F168:F170"/>
    <mergeCell ref="G168:L168"/>
    <mergeCell ref="M168:R168"/>
    <mergeCell ref="G169:I169"/>
    <mergeCell ref="J169:L169"/>
    <mergeCell ref="M169:O169"/>
    <mergeCell ref="P169:R169"/>
    <mergeCell ref="A137:C137"/>
    <mergeCell ref="D137:D138"/>
    <mergeCell ref="E137:E138"/>
    <mergeCell ref="F137:F138"/>
    <mergeCell ref="A138:C138"/>
    <mergeCell ref="G138:L138"/>
    <mergeCell ref="M138:R138"/>
    <mergeCell ref="A139:R139"/>
    <mergeCell ref="A165:C165"/>
    <mergeCell ref="A140:A142"/>
    <mergeCell ref="M140:R140"/>
    <mergeCell ref="G141:I141"/>
    <mergeCell ref="J141:L141"/>
    <mergeCell ref="M141:O141"/>
    <mergeCell ref="P141:R141"/>
    <mergeCell ref="B140:B142"/>
    <mergeCell ref="C140:C142"/>
    <mergeCell ref="D140:D142"/>
    <mergeCell ref="E140:E142"/>
    <mergeCell ref="F140:F142"/>
    <mergeCell ref="G140:L140"/>
    <mergeCell ref="D165:D166"/>
    <mergeCell ref="E165:E166"/>
    <mergeCell ref="F165:F166"/>
    <mergeCell ref="G120:L120"/>
    <mergeCell ref="M120:R120"/>
    <mergeCell ref="G121:I121"/>
    <mergeCell ref="J121:L121"/>
    <mergeCell ref="M121:O121"/>
    <mergeCell ref="P121:R121"/>
    <mergeCell ref="A118:C118"/>
    <mergeCell ref="G118:L118"/>
    <mergeCell ref="M118:R118"/>
    <mergeCell ref="D117:D118"/>
    <mergeCell ref="E117:E118"/>
    <mergeCell ref="F117:F118"/>
    <mergeCell ref="A119:R119"/>
    <mergeCell ref="A120:A122"/>
    <mergeCell ref="B120:B122"/>
    <mergeCell ref="C120:C122"/>
    <mergeCell ref="D120:D122"/>
    <mergeCell ref="E120:E122"/>
    <mergeCell ref="F120:F122"/>
    <mergeCell ref="A117:C117"/>
    <mergeCell ref="A96:R96"/>
    <mergeCell ref="B97:B99"/>
    <mergeCell ref="C97:C99"/>
    <mergeCell ref="D97:D99"/>
    <mergeCell ref="E97:E99"/>
    <mergeCell ref="J98:L98"/>
    <mergeCell ref="M98:O98"/>
    <mergeCell ref="A97:A99"/>
    <mergeCell ref="M72:R72"/>
    <mergeCell ref="A72:C72"/>
    <mergeCell ref="A77:R77"/>
    <mergeCell ref="A80:R80"/>
    <mergeCell ref="A82:R82"/>
    <mergeCell ref="P98:R98"/>
    <mergeCell ref="F97:F99"/>
    <mergeCell ref="G97:L97"/>
    <mergeCell ref="M97:R97"/>
    <mergeCell ref="G98:I98"/>
    <mergeCell ref="A94:C94"/>
    <mergeCell ref="D94:D95"/>
    <mergeCell ref="E94:E95"/>
    <mergeCell ref="F94:F95"/>
    <mergeCell ref="A95:C95"/>
    <mergeCell ref="G95:L95"/>
    <mergeCell ref="P53:R53"/>
    <mergeCell ref="A73:R73"/>
    <mergeCell ref="A74:A76"/>
    <mergeCell ref="B74:B76"/>
    <mergeCell ref="C74:C76"/>
    <mergeCell ref="D74:D76"/>
    <mergeCell ref="E74:E76"/>
    <mergeCell ref="A71:C71"/>
    <mergeCell ref="D71:D72"/>
    <mergeCell ref="E71:E72"/>
    <mergeCell ref="F71:F72"/>
    <mergeCell ref="G75:I75"/>
    <mergeCell ref="F74:F76"/>
    <mergeCell ref="G74:L74"/>
    <mergeCell ref="M74:R74"/>
    <mergeCell ref="J75:L75"/>
    <mergeCell ref="M75:O75"/>
    <mergeCell ref="P75:R75"/>
    <mergeCell ref="G53:I53"/>
    <mergeCell ref="H2:R2"/>
    <mergeCell ref="M6:O6"/>
    <mergeCell ref="P6:R6"/>
    <mergeCell ref="E38:E39"/>
    <mergeCell ref="F38:F39"/>
    <mergeCell ref="A39:C39"/>
    <mergeCell ref="G39:L39"/>
    <mergeCell ref="M39:R39"/>
    <mergeCell ref="F5:F7"/>
    <mergeCell ref="G5:L5"/>
    <mergeCell ref="M5:R5"/>
    <mergeCell ref="G6:I6"/>
    <mergeCell ref="J6:L6"/>
    <mergeCell ref="O25:O28"/>
    <mergeCell ref="P25:P28"/>
    <mergeCell ref="Q25:Q28"/>
    <mergeCell ref="R25:R28"/>
    <mergeCell ref="D25:D28"/>
    <mergeCell ref="E25:E28"/>
    <mergeCell ref="F25:F28"/>
    <mergeCell ref="G25:G28"/>
    <mergeCell ref="H25:H28"/>
    <mergeCell ref="R32:R35"/>
    <mergeCell ref="N25:N28"/>
    <mergeCell ref="A4:C4"/>
    <mergeCell ref="A5:A7"/>
    <mergeCell ref="B5:B7"/>
    <mergeCell ref="C5:C7"/>
    <mergeCell ref="D5:D7"/>
    <mergeCell ref="E5:E7"/>
    <mergeCell ref="A8:R8"/>
    <mergeCell ref="A38:C38"/>
    <mergeCell ref="D38:D39"/>
    <mergeCell ref="J25:J28"/>
    <mergeCell ref="K25:K28"/>
    <mergeCell ref="L25:L28"/>
    <mergeCell ref="M25:M28"/>
    <mergeCell ref="I25:I28"/>
    <mergeCell ref="Q32:Q35"/>
    <mergeCell ref="A43:C43"/>
    <mergeCell ref="M298:O298"/>
    <mergeCell ref="B322:E322"/>
    <mergeCell ref="E328:E329"/>
    <mergeCell ref="M319:R319"/>
    <mergeCell ref="F329:I329"/>
    <mergeCell ref="A321:I321"/>
    <mergeCell ref="F322:I322"/>
    <mergeCell ref="D318:D319"/>
    <mergeCell ref="E318:E319"/>
    <mergeCell ref="F318:F319"/>
    <mergeCell ref="G319:L319"/>
    <mergeCell ref="F297:F299"/>
    <mergeCell ref="M44:R44"/>
    <mergeCell ref="A51:R51"/>
    <mergeCell ref="A49:C49"/>
    <mergeCell ref="D49:D50"/>
    <mergeCell ref="E49:E50"/>
    <mergeCell ref="F49:F50"/>
    <mergeCell ref="A50:C50"/>
    <mergeCell ref="G50:L50"/>
    <mergeCell ref="M50:R50"/>
    <mergeCell ref="J53:L53"/>
    <mergeCell ref="M53:O53"/>
    <mergeCell ref="B358:E358"/>
    <mergeCell ref="M95:R95"/>
    <mergeCell ref="C32:C35"/>
    <mergeCell ref="D32:D35"/>
    <mergeCell ref="E32:E35"/>
    <mergeCell ref="F32:F35"/>
    <mergeCell ref="G32:G35"/>
    <mergeCell ref="H32:H35"/>
    <mergeCell ref="F52:F54"/>
    <mergeCell ref="G52:L52"/>
    <mergeCell ref="G72:L72"/>
    <mergeCell ref="D43:D44"/>
    <mergeCell ref="E43:E44"/>
    <mergeCell ref="F43:F44"/>
    <mergeCell ref="A44:C44"/>
    <mergeCell ref="G44:L44"/>
    <mergeCell ref="M52:R52"/>
    <mergeCell ref="A45:R45"/>
    <mergeCell ref="A52:A54"/>
    <mergeCell ref="B52:B54"/>
    <mergeCell ref="C52:C54"/>
    <mergeCell ref="D52:D54"/>
    <mergeCell ref="E52:E54"/>
    <mergeCell ref="A40:R40"/>
    <mergeCell ref="E428:E429"/>
    <mergeCell ref="A421:I421"/>
    <mergeCell ref="A403:I403"/>
    <mergeCell ref="E410:E411"/>
    <mergeCell ref="E364:E365"/>
    <mergeCell ref="B367:E367"/>
    <mergeCell ref="B422:E422"/>
    <mergeCell ref="E391:E392"/>
    <mergeCell ref="F429:I429"/>
    <mergeCell ref="B413:E413"/>
    <mergeCell ref="E419:E420"/>
    <mergeCell ref="F420:I420"/>
    <mergeCell ref="F411:I411"/>
    <mergeCell ref="F413:I413"/>
    <mergeCell ref="F422:I422"/>
    <mergeCell ref="F402:I402"/>
    <mergeCell ref="F385:I385"/>
    <mergeCell ref="A412:I412"/>
    <mergeCell ref="E373:E374"/>
    <mergeCell ref="F392:I392"/>
    <mergeCell ref="E401:E402"/>
    <mergeCell ref="A394:I394"/>
    <mergeCell ref="F374:I374"/>
    <mergeCell ref="F383:I383"/>
    <mergeCell ref="A330:I330"/>
    <mergeCell ref="A339:I339"/>
    <mergeCell ref="A348:I348"/>
    <mergeCell ref="A357:I357"/>
    <mergeCell ref="F340:I340"/>
    <mergeCell ref="F331:I331"/>
    <mergeCell ref="B395:E395"/>
    <mergeCell ref="B404:E404"/>
    <mergeCell ref="F367:I367"/>
    <mergeCell ref="F358:I358"/>
    <mergeCell ref="F349:I349"/>
    <mergeCell ref="F404:I404"/>
    <mergeCell ref="F395:I395"/>
    <mergeCell ref="E382:E383"/>
    <mergeCell ref="B385:E385"/>
    <mergeCell ref="F365:I365"/>
    <mergeCell ref="F356:I356"/>
    <mergeCell ref="F338:I338"/>
    <mergeCell ref="F376:I376"/>
    <mergeCell ref="F347:I347"/>
    <mergeCell ref="A384:I384"/>
    <mergeCell ref="A375:I375"/>
    <mergeCell ref="A366:I366"/>
    <mergeCell ref="B376:E376"/>
    <mergeCell ref="P188:R188"/>
    <mergeCell ref="M188:O188"/>
    <mergeCell ref="J188:L188"/>
    <mergeCell ref="G188:I188"/>
    <mergeCell ref="E187:E189"/>
    <mergeCell ref="D187:D189"/>
    <mergeCell ref="C187:C189"/>
    <mergeCell ref="B187:B189"/>
    <mergeCell ref="A187:A189"/>
    <mergeCell ref="A210:A212"/>
    <mergeCell ref="B210:B212"/>
    <mergeCell ref="C210:C212"/>
    <mergeCell ref="D210:D212"/>
    <mergeCell ref="E210:E212"/>
    <mergeCell ref="F210:F212"/>
    <mergeCell ref="G210:L210"/>
    <mergeCell ref="M210:R210"/>
    <mergeCell ref="G211:I211"/>
    <mergeCell ref="J211:L211"/>
    <mergeCell ref="M211:O211"/>
    <mergeCell ref="P211:R211"/>
  </mergeCells>
  <pageMargins left="0.19685039370078741" right="0.19685039370078741" top="1" bottom="0.49" header="0.19685039370078741" footer="0.27"/>
  <pageSetup paperSize="9" orientation="landscape" r:id="rId1"/>
  <headerFooter>
    <oddHeader>&amp;C&amp;"-,Standardowy"&amp;8&amp;G
WYDZIAŁ NAUK PEDAGIGICZNYCH
Akademii Pedagogiki Specjalnej im. M. Grzegorzewskiej
_______________________________________________________</oddHeader>
    <oddFooter>&amp;R&amp;9&amp;P/&amp;N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AGniadek</cp:lastModifiedBy>
  <cp:lastPrinted>2016-07-07T07:57:25Z</cp:lastPrinted>
  <dcterms:created xsi:type="dcterms:W3CDTF">2013-03-02T14:03:01Z</dcterms:created>
  <dcterms:modified xsi:type="dcterms:W3CDTF">2016-07-11T08:42:45Z</dcterms:modified>
</cp:coreProperties>
</file>