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I stopien Niestacjonarne" sheetId="1" r:id="rId1"/>
    <sheet name="Arkusz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<sst xmlns="http://schemas.openxmlformats.org/spreadsheetml/2006/main" count="1705" uniqueCount="492">
  <si>
    <r>
      <rPr>
        <b/>
        <sz val="8"/>
        <rFont val="Arial"/>
        <family val="2"/>
      </rPr>
      <t>10-0S-MPO2</t>
    </r>
    <r>
      <rPr>
        <sz val="8"/>
        <rFont val="Arial"/>
        <family val="2"/>
      </rPr>
      <t xml:space="preserve"> Metodyka edukacji polonistycznej</t>
    </r>
  </si>
  <si>
    <t>Kod i nazwa przedmiotu</t>
  </si>
  <si>
    <t>Rok studiów</t>
  </si>
  <si>
    <t>Kod jednostki organizacyjnej</t>
  </si>
  <si>
    <t>Łączny wymiar godzin</t>
  </si>
  <si>
    <t>Forma zaliczenia</t>
  </si>
  <si>
    <t>Liczba punktów ECTS</t>
  </si>
  <si>
    <t>sem. zimowy</t>
  </si>
  <si>
    <t>sem. letni</t>
  </si>
  <si>
    <t>wyk.</t>
  </si>
  <si>
    <t>ćw.</t>
  </si>
  <si>
    <t>lab./war.</t>
  </si>
  <si>
    <t>Moduł kształcenia ogólnego - przedmioty fundamentalne (F)</t>
  </si>
  <si>
    <t>I</t>
  </si>
  <si>
    <t>ZAL</t>
  </si>
  <si>
    <t>ZAL-OCENA</t>
  </si>
  <si>
    <t>II</t>
  </si>
  <si>
    <t>EGZ</t>
  </si>
  <si>
    <t>RAZEM</t>
  </si>
  <si>
    <t>ŁĄCZNIE</t>
  </si>
  <si>
    <t>Moduł kształcenia kierunkowego - przedmioty fundamentalne (F)</t>
  </si>
  <si>
    <t>MODUŁ PEDAGOGICZNO-SOCJOLOGICZNY</t>
  </si>
  <si>
    <t>MODUŁ PSYCHOLOGICZNO-MEDYCZNY</t>
  </si>
  <si>
    <t>MODUŁ FILOZOFICZNO- PRAWNY</t>
  </si>
  <si>
    <t>MODUŁ METODOLOGICZNY</t>
  </si>
  <si>
    <t>III</t>
  </si>
  <si>
    <t>MODUŁ FAKULTATYWNY</t>
  </si>
  <si>
    <t>Moduł podstaw teoretycznych</t>
  </si>
  <si>
    <t>Praktyki</t>
  </si>
  <si>
    <t>I sem.</t>
  </si>
  <si>
    <t>II sem.</t>
  </si>
  <si>
    <t>war./lab.</t>
  </si>
  <si>
    <t xml:space="preserve">I </t>
  </si>
  <si>
    <t>RAZEM (bez praktyk)</t>
  </si>
  <si>
    <t>Pedagogika przedszkolna</t>
  </si>
  <si>
    <t>Pedagogika wczesnoszkolna</t>
  </si>
  <si>
    <t>Przygotowanie i adaptacja dziecka do nauki w szkole</t>
  </si>
  <si>
    <t>Podstawy wiedzy o języku polskim</t>
  </si>
  <si>
    <t>Podstawy matematyki</t>
  </si>
  <si>
    <t>Podstawy wiedzy o przyrodzie</t>
  </si>
  <si>
    <t>Psychologia rozwoju dotycząca procesu uczenia się dzieci</t>
  </si>
  <si>
    <t>Metodyka integracji treści nauczania</t>
  </si>
  <si>
    <t>Metodyka edukacji polonistycznej</t>
  </si>
  <si>
    <t>Metodyka edukacji matematycznej</t>
  </si>
  <si>
    <t>Metodyka wychowania fizycznego i edukacji zdrowotnej</t>
  </si>
  <si>
    <t>Metodyka edukacji przyrodniczej</t>
  </si>
  <si>
    <t>Metodyka edukacji muzycznej</t>
  </si>
  <si>
    <t>Metodyka edukacji plastycznej</t>
  </si>
  <si>
    <t>Programy,podręczniki i pakiety edukacyjne</t>
  </si>
  <si>
    <t>Metodyka edukacji technicznej i komputerowej</t>
  </si>
  <si>
    <t xml:space="preserve">Moduł: Medyczne podstawy wczesnego wspomagania rozwoju dziecka </t>
  </si>
  <si>
    <t xml:space="preserve">Moduł: Wczesne wspomaganie rozwoju dziecka z zaburzonym rozwojem psychoruchowym </t>
  </si>
  <si>
    <t>Moduł: Wczesne wspomaganie rozwoju dziecka z wadą słuchu</t>
  </si>
  <si>
    <t xml:space="preserve">Moduł: Wczesne wspomaganie rozwoju dziecka z dysfunkcją wzroku </t>
  </si>
  <si>
    <t>Moduł metodyczno-praktyczny</t>
  </si>
  <si>
    <t xml:space="preserve">Moduł diagnostyczny </t>
  </si>
  <si>
    <t>PUNKTY</t>
  </si>
  <si>
    <t>GODZINY</t>
  </si>
  <si>
    <t>FUND</t>
  </si>
  <si>
    <t>SPEC</t>
  </si>
  <si>
    <t>FAK</t>
  </si>
  <si>
    <t>ECTS</t>
  </si>
  <si>
    <t>I rok, I sem.</t>
  </si>
  <si>
    <t>I rok, II sem.</t>
  </si>
  <si>
    <t>Suma</t>
  </si>
  <si>
    <t>Razem</t>
  </si>
  <si>
    <r>
      <rPr>
        <b/>
        <sz val="10"/>
        <rFont val="Calibri"/>
        <family val="2"/>
      </rPr>
      <t>10-0S-PEW</t>
    </r>
    <r>
      <rPr>
        <sz val="10"/>
        <rFont val="Calibri"/>
        <family val="2"/>
      </rPr>
      <t xml:space="preserve"> Pedagogika wczesnoszkolna</t>
    </r>
  </si>
  <si>
    <r>
      <rPr>
        <b/>
        <sz val="10"/>
        <rFont val="Calibri"/>
        <family val="2"/>
      </rPr>
      <t>10-0S-POJ</t>
    </r>
    <r>
      <rPr>
        <sz val="10"/>
        <rFont val="Calibri"/>
        <family val="2"/>
      </rPr>
      <t xml:space="preserve"> Podstawy wiedzy o języku polskim</t>
    </r>
  </si>
  <si>
    <r>
      <rPr>
        <b/>
        <sz val="10"/>
        <rFont val="Calibri"/>
        <family val="2"/>
      </rPr>
      <t>10-0S-PMA</t>
    </r>
    <r>
      <rPr>
        <sz val="10"/>
        <rFont val="Calibri"/>
        <family val="2"/>
      </rPr>
      <t xml:space="preserve"> Podstawy matematyki</t>
    </r>
  </si>
  <si>
    <r>
      <rPr>
        <b/>
        <sz val="10"/>
        <rFont val="Calibri"/>
        <family val="2"/>
      </rPr>
      <t>10-0S-PWP</t>
    </r>
    <r>
      <rPr>
        <sz val="10"/>
        <rFont val="Calibri"/>
        <family val="2"/>
      </rPr>
      <t xml:space="preserve"> Podstawy wiedzy o przyrodzie</t>
    </r>
  </si>
  <si>
    <r>
      <rPr>
        <b/>
        <sz val="10"/>
        <rFont val="Calibri"/>
        <family val="2"/>
      </rPr>
      <t>10-0S-MKZ</t>
    </r>
    <r>
      <rPr>
        <sz val="10"/>
        <rFont val="Calibri"/>
        <family val="2"/>
      </rPr>
      <t xml:space="preserve"> Metodyka kształcenia zintegrowanego</t>
    </r>
  </si>
  <si>
    <r>
      <rPr>
        <b/>
        <sz val="10"/>
        <rFont val="Calibri"/>
        <family val="2"/>
      </rPr>
      <t>10-0S-MET</t>
    </r>
    <r>
      <rPr>
        <sz val="10"/>
        <rFont val="Calibri"/>
        <family val="2"/>
      </rPr>
      <t xml:space="preserve"> Metodyka edukacji technicznej i komputerowej</t>
    </r>
  </si>
  <si>
    <r>
      <rPr>
        <b/>
        <sz val="10"/>
        <rFont val="Calibri"/>
        <family val="2"/>
      </rPr>
      <t>10-0S-MEP</t>
    </r>
    <r>
      <rPr>
        <sz val="10"/>
        <rFont val="Calibri"/>
        <family val="2"/>
      </rPr>
      <t xml:space="preserve"> Metodyka edukacji plastycznej</t>
    </r>
  </si>
  <si>
    <r>
      <rPr>
        <b/>
        <sz val="10"/>
        <rFont val="Calibri"/>
        <family val="2"/>
      </rPr>
      <t>10-0S-MEM</t>
    </r>
    <r>
      <rPr>
        <sz val="10"/>
        <rFont val="Calibri"/>
        <family val="2"/>
      </rPr>
      <t xml:space="preserve"> Metodyka edukacji muzycznej</t>
    </r>
  </si>
  <si>
    <r>
      <rPr>
        <b/>
        <sz val="10"/>
        <rFont val="Calibri"/>
        <family val="2"/>
      </rPr>
      <t>10-0S-MMA</t>
    </r>
    <r>
      <rPr>
        <sz val="10"/>
        <rFont val="Calibri"/>
        <family val="2"/>
      </rPr>
      <t xml:space="preserve"> Metodyka edukacji matematycznej</t>
    </r>
  </si>
  <si>
    <r>
      <rPr>
        <b/>
        <sz val="10"/>
        <rFont val="Calibri"/>
        <family val="2"/>
      </rPr>
      <t>10-0S-MPO</t>
    </r>
    <r>
      <rPr>
        <sz val="10"/>
        <rFont val="Calibri"/>
        <family val="2"/>
      </rPr>
      <t xml:space="preserve"> Metodyka edukacji polonistycznej</t>
    </r>
  </si>
  <si>
    <r>
      <rPr>
        <b/>
        <sz val="10"/>
        <rFont val="Calibri"/>
        <family val="2"/>
      </rPr>
      <t>10-0S-SPE</t>
    </r>
    <r>
      <rPr>
        <sz val="10"/>
        <rFont val="Calibri"/>
        <family val="2"/>
      </rPr>
      <t xml:space="preserve"> Specjalne potrzeby edukacyjne uczniów - metodyka projektowania działań</t>
    </r>
  </si>
  <si>
    <r>
      <rPr>
        <b/>
        <sz val="10"/>
        <rFont val="Calibri"/>
        <family val="2"/>
      </rPr>
      <t>10-0S-PEP</t>
    </r>
    <r>
      <rPr>
        <sz val="10"/>
        <rFont val="Calibri"/>
        <family val="2"/>
      </rPr>
      <t xml:space="preserve"> Pedagogika przedszkolna</t>
    </r>
  </si>
  <si>
    <r>
      <rPr>
        <b/>
        <sz val="10"/>
        <rFont val="Calibri"/>
        <family val="2"/>
      </rPr>
      <t>10-0S-PDN</t>
    </r>
    <r>
      <rPr>
        <sz val="10"/>
        <rFont val="Calibri"/>
        <family val="2"/>
      </rPr>
      <t xml:space="preserve"> Przygotowanie i adaptacja dziecka do nauki w szkole</t>
    </r>
  </si>
  <si>
    <r>
      <rPr>
        <b/>
        <sz val="10"/>
        <rFont val="Calibri"/>
        <family val="2"/>
      </rPr>
      <t>10-0S-WSZ</t>
    </r>
    <r>
      <rPr>
        <sz val="10"/>
        <rFont val="Calibri"/>
        <family val="2"/>
      </rPr>
      <t xml:space="preserve"> Współpraca szkoły z rodzicami i środowiskiem lokalnym</t>
    </r>
  </si>
  <si>
    <r>
      <rPr>
        <b/>
        <sz val="10"/>
        <rFont val="Calibri"/>
        <family val="2"/>
      </rPr>
      <t xml:space="preserve">10-0S-MRD </t>
    </r>
    <r>
      <rPr>
        <sz val="10"/>
        <rFont val="Calibri"/>
        <family val="2"/>
      </rPr>
      <t>Monitorowanie rozwoju dziecka</t>
    </r>
  </si>
  <si>
    <r>
      <rPr>
        <b/>
        <sz val="10"/>
        <rFont val="Calibri"/>
        <family val="2"/>
      </rPr>
      <t>10-0S-MWS</t>
    </r>
    <r>
      <rPr>
        <sz val="10"/>
        <rFont val="Calibri"/>
        <family val="2"/>
      </rPr>
      <t xml:space="preserve"> Metodyka wychowania i kształtowania umiejętności społecznych dzieci</t>
    </r>
  </si>
  <si>
    <r>
      <rPr>
        <b/>
        <sz val="10"/>
        <rFont val="Calibri"/>
        <family val="2"/>
      </rPr>
      <t>10-0S-MWF</t>
    </r>
    <r>
      <rPr>
        <sz val="10"/>
        <rFont val="Calibri"/>
        <family val="2"/>
      </rPr>
      <t xml:space="preserve"> Metodyka wychowania fizycznego i edukacji zdrowotnej</t>
    </r>
  </si>
  <si>
    <r>
      <rPr>
        <b/>
        <sz val="10"/>
        <rFont val="Calibri"/>
        <family val="2"/>
      </rPr>
      <t xml:space="preserve">10-0S-MPR </t>
    </r>
    <r>
      <rPr>
        <sz val="10"/>
        <rFont val="Calibri"/>
        <family val="2"/>
      </rPr>
      <t>Metodyka edukacji przyrodniczej</t>
    </r>
  </si>
  <si>
    <r>
      <rPr>
        <b/>
        <sz val="10"/>
        <rFont val="Calibri"/>
        <family val="2"/>
      </rPr>
      <t xml:space="preserve">10-0S-PPE </t>
    </r>
    <r>
      <rPr>
        <sz val="10"/>
        <rFont val="Calibri"/>
        <family val="2"/>
      </rPr>
      <t>Programy, podręczniki i pakiety edukacyjne</t>
    </r>
  </si>
  <si>
    <r>
      <t>Kierunek:</t>
    </r>
    <r>
      <rPr>
        <b/>
        <sz val="8"/>
        <color indexed="17"/>
        <rFont val="Arial"/>
        <family val="2"/>
      </rPr>
      <t xml:space="preserve"> PEDAGOGIKA SPECJALNA (PC)</t>
    </r>
  </si>
  <si>
    <r>
      <t xml:space="preserve">10-2F-TEI </t>
    </r>
    <r>
      <rPr>
        <sz val="8"/>
        <rFont val="Arial"/>
        <family val="2"/>
      </rPr>
      <t>Technologia informacyjna</t>
    </r>
  </si>
  <si>
    <r>
      <t xml:space="preserve">10-2F-WAK </t>
    </r>
    <r>
      <rPr>
        <sz val="8"/>
        <rFont val="Arial"/>
        <family val="2"/>
      </rPr>
      <t>Wprowadzenie w kształcenie akademickie</t>
    </r>
  </si>
  <si>
    <r>
      <rPr>
        <b/>
        <sz val="8"/>
        <rFont val="Arial"/>
        <family val="2"/>
      </rPr>
      <t>10-2F-EHG</t>
    </r>
    <r>
      <rPr>
        <sz val="8"/>
        <rFont val="Arial"/>
        <family val="2"/>
      </rPr>
      <t xml:space="preserve"> Emisja i higiena głosu</t>
    </r>
  </si>
  <si>
    <r>
      <t xml:space="preserve">10-0F-POP </t>
    </r>
    <r>
      <rPr>
        <sz val="8"/>
        <rFont val="Arial"/>
        <family val="2"/>
      </rPr>
      <t>Pierwsza pomoc przedmedyczna</t>
    </r>
  </si>
  <si>
    <r>
      <t xml:space="preserve">10-2F-KJP </t>
    </r>
    <r>
      <rPr>
        <sz val="8"/>
        <rFont val="Arial"/>
        <family val="2"/>
      </rPr>
      <t>Kultura języka polskiego</t>
    </r>
  </si>
  <si>
    <r>
      <t xml:space="preserve">10-2F-PWC </t>
    </r>
    <r>
      <rPr>
        <sz val="8"/>
        <rFont val="Arial"/>
        <family val="2"/>
      </rPr>
      <t>Problemy współczesnej cywilizacji</t>
    </r>
  </si>
  <si>
    <r>
      <t xml:space="preserve">10-2F-PPG </t>
    </r>
    <r>
      <rPr>
        <sz val="8"/>
        <rFont val="Arial"/>
        <family val="2"/>
      </rPr>
      <t>Podstawy pedagogiki</t>
    </r>
  </si>
  <si>
    <r>
      <t xml:space="preserve">10-2F-HKS </t>
    </r>
    <r>
      <rPr>
        <sz val="8"/>
        <rFont val="Arial"/>
        <family val="2"/>
      </rPr>
      <t>Historia kształcenia specjalnego</t>
    </r>
  </si>
  <si>
    <r>
      <t xml:space="preserve">10-2F-DYD </t>
    </r>
    <r>
      <rPr>
        <sz val="8"/>
        <rFont val="Arial"/>
        <family val="2"/>
      </rPr>
      <t>Podstawy dydaktyki</t>
    </r>
  </si>
  <si>
    <r>
      <t xml:space="preserve">10-2F-DYS </t>
    </r>
    <r>
      <rPr>
        <sz val="8"/>
        <rFont val="Arial"/>
        <family val="2"/>
      </rPr>
      <t>Dydaktyka specjalna</t>
    </r>
  </si>
  <si>
    <r>
      <t xml:space="preserve">10-2F-POG </t>
    </r>
    <r>
      <rPr>
        <sz val="8"/>
        <rFont val="Arial"/>
        <family val="2"/>
      </rPr>
      <t>Psychologia ogólna</t>
    </r>
  </si>
  <si>
    <r>
      <t xml:space="preserve">10-2F-PSP </t>
    </r>
    <r>
      <rPr>
        <sz val="8"/>
        <rFont val="Arial"/>
        <family val="2"/>
      </rPr>
      <t xml:space="preserve">Psychologia społeczna </t>
    </r>
  </si>
  <si>
    <r>
      <t xml:space="preserve">10-2F-PKL </t>
    </r>
    <r>
      <rPr>
        <sz val="8"/>
        <rFont val="Arial"/>
        <family val="2"/>
      </rPr>
      <t>Psychologia kliniczna</t>
    </r>
  </si>
  <si>
    <r>
      <t xml:space="preserve">10-2F-WZP </t>
    </r>
    <r>
      <rPr>
        <sz val="8"/>
        <rFont val="Arial"/>
        <family val="2"/>
      </rPr>
      <t>Wybrane zagadnienia prawa</t>
    </r>
  </si>
  <si>
    <r>
      <t xml:space="preserve">10-2F-MBP </t>
    </r>
    <r>
      <rPr>
        <sz val="8"/>
        <rFont val="Arial"/>
        <family val="2"/>
      </rPr>
      <t>Metody badań pedagogicznych</t>
    </r>
  </si>
  <si>
    <r>
      <t xml:space="preserve">10-2S-PKI </t>
    </r>
    <r>
      <rPr>
        <sz val="8"/>
        <rFont val="Arial"/>
        <family val="2"/>
      </rPr>
      <t>Psychologia kliniczna osób z niepełnosprawnością intelektualną</t>
    </r>
  </si>
  <si>
    <r>
      <rPr>
        <b/>
        <sz val="8"/>
        <rFont val="Arial"/>
        <family val="2"/>
      </rPr>
      <t xml:space="preserve">10-2S-EHN </t>
    </r>
    <r>
      <rPr>
        <sz val="8"/>
        <rFont val="Arial"/>
        <family val="2"/>
      </rPr>
      <t>Edukacja i rehabilitacja osób z niepełnosprawnością intelektualną</t>
    </r>
  </si>
  <si>
    <r>
      <t xml:space="preserve">10-2S-DFU1 </t>
    </r>
    <r>
      <rPr>
        <sz val="8"/>
        <rFont val="Arial"/>
        <family val="2"/>
      </rPr>
      <t>Diagnoza funkcjonalna</t>
    </r>
  </si>
  <si>
    <r>
      <rPr>
        <b/>
        <sz val="8"/>
        <rFont val="Arial"/>
        <family val="2"/>
      </rPr>
      <t xml:space="preserve">10-2S-MWC </t>
    </r>
    <r>
      <rPr>
        <sz val="8"/>
        <rFont val="Arial"/>
        <family val="2"/>
      </rPr>
      <t>Metodyka wczesnego wspomagania rozwoju dziecka z niepełnosprawnością intelektualną</t>
    </r>
  </si>
  <si>
    <r>
      <t xml:space="preserve">10-2S-MSP </t>
    </r>
    <r>
      <rPr>
        <sz val="8"/>
        <rFont val="Arial"/>
        <family val="2"/>
      </rPr>
      <t>Metodyka kształcenia i wychowania w przedszkolu specjalnym</t>
    </r>
  </si>
  <si>
    <r>
      <t xml:space="preserve">10-2S-MN1 </t>
    </r>
    <r>
      <rPr>
        <sz val="8"/>
        <rFont val="Arial"/>
        <family val="2"/>
      </rPr>
      <t>Metodyka kształcenia i wychowania uczniów z niepełnosprawnością intelektualną w stopniu umiarkowanym lub znacznym - 1</t>
    </r>
  </si>
  <si>
    <r>
      <t xml:space="preserve">10-2S-MN2 </t>
    </r>
    <r>
      <rPr>
        <sz val="8"/>
        <rFont val="Arial"/>
        <family val="2"/>
      </rPr>
      <t>Metodyka kształcenia i wychowania uczniów z niepełnosprawnością intelektualną w stopniu umiarkowanym lub znacznym - 2</t>
    </r>
  </si>
  <si>
    <r>
      <t xml:space="preserve">10-2S-MRW </t>
    </r>
    <r>
      <rPr>
        <sz val="8"/>
        <rFont val="Arial"/>
        <family val="2"/>
      </rPr>
      <t>Metodyka zajęć rewalidacyjno-wychowawczych</t>
    </r>
  </si>
  <si>
    <r>
      <t xml:space="preserve">10-2S-KIT </t>
    </r>
    <r>
      <rPr>
        <sz val="8"/>
        <rFont val="Arial"/>
        <family val="2"/>
      </rPr>
      <t>Konstruowanie indywidualnych programów edukacyjno-terapeutycznych</t>
    </r>
  </si>
  <si>
    <r>
      <t xml:space="preserve">10-2S-NMK </t>
    </r>
    <r>
      <rPr>
        <sz val="8"/>
        <rFont val="Arial"/>
        <family val="2"/>
      </rPr>
      <t>Niewerbalne metody komunikacji</t>
    </r>
  </si>
  <si>
    <r>
      <t xml:space="preserve">10-2S-MEI </t>
    </r>
    <r>
      <rPr>
        <sz val="8"/>
        <rFont val="Arial"/>
        <family val="2"/>
      </rPr>
      <t>Metody edukacyjno-terapeutyczne w pracy z osobami z niepełnosprawnością intelektualną</t>
    </r>
  </si>
  <si>
    <r>
      <t xml:space="preserve">10-2S-PRS1 </t>
    </r>
    <r>
      <rPr>
        <sz val="8"/>
        <rFont val="Arial"/>
        <family val="2"/>
      </rPr>
      <t>Profilaktyka społeczna</t>
    </r>
  </si>
  <si>
    <r>
      <t xml:space="preserve">10-2S-WZT </t>
    </r>
    <r>
      <rPr>
        <sz val="8"/>
        <rFont val="Arial"/>
        <family val="2"/>
      </rPr>
      <t>Wybrane zagadnienia terapii zachowań problemowych</t>
    </r>
  </si>
  <si>
    <r>
      <t xml:space="preserve">RAZEM </t>
    </r>
    <r>
      <rPr>
        <b/>
        <i/>
        <sz val="8"/>
        <color indexed="12"/>
        <rFont val="Arial"/>
        <family val="2"/>
      </rPr>
      <t>(bez praktyk)</t>
    </r>
  </si>
  <si>
    <r>
      <t xml:space="preserve">10-0S-NIK </t>
    </r>
    <r>
      <rPr>
        <sz val="8"/>
        <rFont val="Arial"/>
        <family val="2"/>
      </rPr>
      <t>Nurty i kierunki opieki nad dzieckiem</t>
    </r>
  </si>
  <si>
    <r>
      <t xml:space="preserve">10-0S-DSR </t>
    </r>
    <r>
      <rPr>
        <sz val="8"/>
        <rFont val="Arial"/>
        <family val="2"/>
      </rPr>
      <t>Diagnoza środowiska</t>
    </r>
  </si>
  <si>
    <r>
      <t xml:space="preserve">10-0S-ESW </t>
    </r>
    <r>
      <rPr>
        <sz val="8"/>
        <rFont val="Arial"/>
        <family val="2"/>
      </rPr>
      <t>Europejskie systemy wsparcia dziecka i rodziny</t>
    </r>
  </si>
  <si>
    <r>
      <rPr>
        <b/>
        <sz val="8"/>
        <rFont val="Arial"/>
        <family val="2"/>
      </rPr>
      <t>10-0S-MKZ</t>
    </r>
    <r>
      <rPr>
        <sz val="8"/>
        <rFont val="Arial"/>
        <family val="2"/>
      </rPr>
      <t xml:space="preserve"> Metodyka kształcenia zintegrowanego</t>
    </r>
  </si>
  <si>
    <r>
      <rPr>
        <b/>
        <sz val="8"/>
        <rFont val="Arial"/>
        <family val="2"/>
      </rPr>
      <t>10-0S-MEP</t>
    </r>
    <r>
      <rPr>
        <sz val="8"/>
        <rFont val="Arial"/>
        <family val="2"/>
      </rPr>
      <t xml:space="preserve"> Metodyka edukacji plastycznej</t>
    </r>
  </si>
  <si>
    <r>
      <rPr>
        <b/>
        <sz val="8"/>
        <rFont val="Arial"/>
        <family val="2"/>
      </rPr>
      <t>10-0S-MEM</t>
    </r>
    <r>
      <rPr>
        <sz val="8"/>
        <rFont val="Arial"/>
        <family val="2"/>
      </rPr>
      <t xml:space="preserve"> Metodyka edukacji muzycznej</t>
    </r>
  </si>
  <si>
    <r>
      <rPr>
        <b/>
        <sz val="8"/>
        <rFont val="Arial"/>
        <family val="2"/>
      </rPr>
      <t>10-0S-MMA</t>
    </r>
    <r>
      <rPr>
        <sz val="8"/>
        <rFont val="Arial"/>
        <family val="2"/>
      </rPr>
      <t xml:space="preserve"> Metodyka edukacji matematycznej</t>
    </r>
  </si>
  <si>
    <r>
      <rPr>
        <b/>
        <sz val="8"/>
        <rFont val="Arial"/>
        <family val="2"/>
      </rPr>
      <t>10-0S-SPE</t>
    </r>
    <r>
      <rPr>
        <sz val="8"/>
        <rFont val="Arial"/>
        <family val="2"/>
      </rPr>
      <t xml:space="preserve"> Specjalne potrzeby edukacyjne uczniów - metodyka projektowania działań</t>
    </r>
  </si>
  <si>
    <r>
      <t xml:space="preserve">10-2S-PPE </t>
    </r>
    <r>
      <rPr>
        <sz val="8"/>
        <rFont val="Arial"/>
        <family val="2"/>
      </rPr>
      <t>Psychologia penitencjarna</t>
    </r>
  </si>
  <si>
    <r>
      <t xml:space="preserve">10-2S-PNS </t>
    </r>
    <r>
      <rPr>
        <sz val="8"/>
        <rFont val="Arial"/>
        <family val="2"/>
      </rPr>
      <t>Psychologia nieprzystosowania społecznego</t>
    </r>
  </si>
  <si>
    <r>
      <rPr>
        <b/>
        <sz val="8"/>
        <rFont val="Arial"/>
        <family val="2"/>
      </rPr>
      <t>10-2S-PPR1</t>
    </r>
    <r>
      <rPr>
        <sz val="8"/>
        <rFont val="Arial"/>
        <family val="2"/>
      </rPr>
      <t xml:space="preserve"> Podstawy prawa rodzinnego</t>
    </r>
  </si>
  <si>
    <r>
      <t xml:space="preserve">10-2S-ESE </t>
    </r>
    <r>
      <rPr>
        <sz val="8"/>
        <rFont val="Arial"/>
        <family val="2"/>
      </rPr>
      <t>Elementy seksuologii</t>
    </r>
  </si>
  <si>
    <r>
      <t xml:space="preserve">10-2S-SUM </t>
    </r>
    <r>
      <rPr>
        <sz val="8"/>
        <rFont val="Arial"/>
        <family val="2"/>
      </rPr>
      <t>Subkultury młodzieżowe</t>
    </r>
  </si>
  <si>
    <r>
      <rPr>
        <b/>
        <sz val="8"/>
        <rFont val="Arial"/>
        <family val="2"/>
      </rPr>
      <t>10-2S-KEW</t>
    </r>
    <r>
      <rPr>
        <sz val="8"/>
        <rFont val="Arial"/>
        <family val="2"/>
      </rPr>
      <t xml:space="preserve"> Kryminologia z elementami wiktymologii</t>
    </r>
  </si>
  <si>
    <r>
      <rPr>
        <b/>
        <sz val="8"/>
        <rFont val="Arial"/>
        <family val="2"/>
      </rPr>
      <t>10-2S-UWS</t>
    </r>
    <r>
      <rPr>
        <sz val="8"/>
        <rFont val="Arial"/>
        <family val="2"/>
      </rPr>
      <t xml:space="preserve"> Ubóstwo i wykluczenie społeczne</t>
    </r>
  </si>
  <si>
    <r>
      <rPr>
        <b/>
        <sz val="8"/>
        <rFont val="Arial"/>
        <family val="2"/>
      </rPr>
      <t>10-2S-PPK1</t>
    </r>
    <r>
      <rPr>
        <sz val="8"/>
        <rFont val="Arial"/>
        <family val="2"/>
      </rPr>
      <t xml:space="preserve"> Podstawy prawa karnego</t>
    </r>
  </si>
  <si>
    <r>
      <t xml:space="preserve">10-2S-DWR </t>
    </r>
    <r>
      <rPr>
        <sz val="8"/>
        <rFont val="Arial"/>
        <family val="2"/>
      </rPr>
      <t>Diagnoza w resocjalizacji</t>
    </r>
  </si>
  <si>
    <r>
      <t xml:space="preserve">10-2S-MIS1 </t>
    </r>
    <r>
      <rPr>
        <sz val="8"/>
        <rFont val="Arial"/>
        <family val="2"/>
      </rPr>
      <t>Metody i strategie pracy z grupą</t>
    </r>
  </si>
  <si>
    <r>
      <t xml:space="preserve">10-2S-PPN </t>
    </r>
    <r>
      <rPr>
        <sz val="8"/>
        <rFont val="Arial"/>
        <family val="2"/>
      </rPr>
      <t>Przestępczość i postępowanie wobec nieletnich</t>
    </r>
  </si>
  <si>
    <r>
      <t xml:space="preserve">10-2S-MNO </t>
    </r>
    <r>
      <rPr>
        <sz val="8"/>
        <rFont val="Arial"/>
        <family val="2"/>
      </rPr>
      <t>Metodyka nauczania osób nieprzystosowanych społecznie</t>
    </r>
  </si>
  <si>
    <r>
      <rPr>
        <b/>
        <sz val="8"/>
        <rFont val="Arial"/>
        <family val="2"/>
      </rPr>
      <t>10-2S-POO</t>
    </r>
    <r>
      <rPr>
        <sz val="8"/>
        <rFont val="Arial"/>
        <family val="2"/>
      </rPr>
      <t xml:space="preserve"> Pomoc postpenitencjarna</t>
    </r>
  </si>
  <si>
    <r>
      <rPr>
        <b/>
        <sz val="8"/>
        <rFont val="Arial"/>
        <family val="2"/>
      </rPr>
      <t>10-2S-IFD</t>
    </r>
    <r>
      <rPr>
        <sz val="8"/>
        <rFont val="Arial"/>
        <family val="2"/>
      </rPr>
      <t xml:space="preserve"> Instytucjonalne formy wsparcia dziecka i rodziny</t>
    </r>
  </si>
  <si>
    <r>
      <rPr>
        <b/>
        <sz val="8"/>
        <rFont val="Arial"/>
        <family val="2"/>
      </rPr>
      <t>10-2S-MPK1</t>
    </r>
    <r>
      <rPr>
        <sz val="8"/>
        <rFont val="Arial"/>
        <family val="2"/>
      </rPr>
      <t xml:space="preserve"> Metodyka pracy kuratora sądowego</t>
    </r>
  </si>
  <si>
    <r>
      <t xml:space="preserve">10-2S-RES </t>
    </r>
    <r>
      <rPr>
        <sz val="8"/>
        <rFont val="Arial"/>
        <family val="2"/>
      </rPr>
      <t>Reagowanie w sytuacjach kryzysowych</t>
    </r>
  </si>
  <si>
    <r>
      <t xml:space="preserve">10-2S-MOR </t>
    </r>
    <r>
      <rPr>
        <sz val="8"/>
        <rFont val="Arial"/>
        <family val="2"/>
      </rPr>
      <t>Metodyka oddziaływań resocjalizacyjnych</t>
    </r>
  </si>
  <si>
    <r>
      <rPr>
        <b/>
        <sz val="8"/>
        <rFont val="Arial"/>
        <family val="2"/>
      </rPr>
      <t>10-0S-MPI</t>
    </r>
    <r>
      <rPr>
        <sz val="8"/>
        <rFont val="Arial"/>
        <family val="2"/>
      </rPr>
      <t xml:space="preserve"> Metodyka pracy z rodziną</t>
    </r>
  </si>
  <si>
    <r>
      <rPr>
        <b/>
        <sz val="8"/>
        <rFont val="Arial"/>
        <family val="2"/>
      </rPr>
      <t xml:space="preserve">10-2S-FOR </t>
    </r>
    <r>
      <rPr>
        <sz val="8"/>
        <rFont val="Arial"/>
        <family val="2"/>
      </rPr>
      <t>Fonetyka</t>
    </r>
  </si>
  <si>
    <r>
      <rPr>
        <b/>
        <sz val="8"/>
        <rFont val="Arial"/>
        <family val="2"/>
      </rPr>
      <t xml:space="preserve">10-2S-WRS </t>
    </r>
    <r>
      <rPr>
        <sz val="8"/>
        <rFont val="Arial"/>
        <family val="2"/>
      </rPr>
      <t>Wczesna rewalidacja małego dziecka z uszkodzonym narządem słuchu</t>
    </r>
  </si>
  <si>
    <r>
      <t xml:space="preserve">10-2S-MWP </t>
    </r>
    <r>
      <rPr>
        <sz val="8"/>
        <rFont val="Arial"/>
        <family val="2"/>
      </rPr>
      <t>Metodyka wychowania przedszkolnego dziecka z wadą słuchu</t>
    </r>
  </si>
  <si>
    <r>
      <t>10-2S-RID</t>
    </r>
    <r>
      <rPr>
        <sz val="8"/>
        <rFont val="Arial"/>
        <family val="2"/>
      </rPr>
      <t xml:space="preserve"> Rewalidacja indywidualna dziecka z wadą słuchu</t>
    </r>
  </si>
  <si>
    <r>
      <rPr>
        <b/>
        <sz val="8"/>
        <rFont val="Arial"/>
        <family val="2"/>
      </rPr>
      <t xml:space="preserve">10-2S-MES </t>
    </r>
    <r>
      <rPr>
        <sz val="8"/>
        <rFont val="Arial"/>
        <family val="2"/>
      </rPr>
      <t>Metodyka edukacji wczesnoszkolnej uczniów słabosłyszących</t>
    </r>
  </si>
  <si>
    <r>
      <rPr>
        <b/>
        <sz val="8"/>
        <rFont val="Arial"/>
        <family val="2"/>
      </rPr>
      <t>10-0S-WSZ</t>
    </r>
    <r>
      <rPr>
        <sz val="8"/>
        <rFont val="Arial"/>
        <family val="2"/>
      </rPr>
      <t xml:space="preserve"> Współpraca szkoły z rodzicami i środowiskiem lokalnym</t>
    </r>
  </si>
  <si>
    <r>
      <rPr>
        <b/>
        <sz val="8"/>
        <rFont val="Arial"/>
        <family val="2"/>
      </rPr>
      <t>10-0S-MWF</t>
    </r>
    <r>
      <rPr>
        <sz val="8"/>
        <rFont val="Arial"/>
        <family val="2"/>
      </rPr>
      <t xml:space="preserve"> Metodyka wychowania fizycznego i edukacji zdrowotnej</t>
    </r>
  </si>
  <si>
    <r>
      <rPr>
        <b/>
        <sz val="8"/>
        <rFont val="Arial"/>
        <family val="2"/>
      </rPr>
      <t>10-2S-POD</t>
    </r>
    <r>
      <rPr>
        <sz val="8"/>
        <rFont val="Arial"/>
        <family val="2"/>
      </rPr>
      <t xml:space="preserve"> Pediatryczna opieka nad małym dzieckiem</t>
    </r>
  </si>
  <si>
    <r>
      <t>10-2S-NKD</t>
    </r>
    <r>
      <rPr>
        <sz val="8"/>
        <rFont val="Arial"/>
        <family val="2"/>
      </rPr>
      <t xml:space="preserve"> Neuropsychologia kliniczna dziecka</t>
    </r>
  </si>
  <si>
    <r>
      <rPr>
        <b/>
        <sz val="8"/>
        <rFont val="Arial"/>
        <family val="2"/>
      </rPr>
      <t>10-2S-GUC</t>
    </r>
    <r>
      <rPr>
        <sz val="8"/>
        <rFont val="Arial"/>
        <family val="2"/>
      </rPr>
      <t xml:space="preserve"> Genetyczne uwarunkowania zaburzeń rozwoju człowieka</t>
    </r>
  </si>
  <si>
    <r>
      <t xml:space="preserve">10-2S-ELN </t>
    </r>
    <r>
      <rPr>
        <sz val="8"/>
        <rFont val="Arial"/>
        <family val="2"/>
      </rPr>
      <t>Elementy neurologii dziecięcej</t>
    </r>
  </si>
  <si>
    <r>
      <t xml:space="preserve">10-2S-ELD </t>
    </r>
    <r>
      <rPr>
        <sz val="8"/>
        <rFont val="Arial"/>
        <family val="2"/>
      </rPr>
      <t>Elementy psychiatrii dziecięcej</t>
    </r>
  </si>
  <si>
    <r>
      <t xml:space="preserve">10-2S-FPE </t>
    </r>
    <r>
      <rPr>
        <sz val="8"/>
        <rFont val="Arial"/>
        <family val="2"/>
      </rPr>
      <t>Fizjoterapia pediatryczna</t>
    </r>
  </si>
  <si>
    <r>
      <t xml:space="preserve">10-2S-WIL </t>
    </r>
    <r>
      <rPr>
        <sz val="8"/>
        <rFont val="Arial"/>
        <family val="2"/>
      </rPr>
      <t>Wczesna interwencja logopedyczna</t>
    </r>
  </si>
  <si>
    <r>
      <t xml:space="preserve">10-2S-APE </t>
    </r>
    <r>
      <rPr>
        <sz val="8"/>
        <rFont val="Arial"/>
        <family val="2"/>
      </rPr>
      <t>Audiologia pedagogiczna i techniczne środki korekcyjne</t>
    </r>
  </si>
  <si>
    <r>
      <t xml:space="preserve">10-2S-DFS </t>
    </r>
    <r>
      <rPr>
        <sz val="8"/>
        <rFont val="Arial"/>
        <family val="2"/>
      </rPr>
      <t>Diagnoza funkcjonalna dziecka z wadą słuchu</t>
    </r>
  </si>
  <si>
    <r>
      <t xml:space="preserve">10-2S-WID </t>
    </r>
    <r>
      <rPr>
        <sz val="8"/>
        <rFont val="Arial"/>
        <family val="2"/>
      </rPr>
      <t>Wczesna interwencja dziecka niewidomego i słabowidzącego</t>
    </r>
  </si>
  <si>
    <r>
      <t>10-0S-OFW</t>
    </r>
    <r>
      <rPr>
        <sz val="8"/>
        <rFont val="Arial"/>
        <family val="2"/>
      </rPr>
      <t xml:space="preserve"> Organizacja wychowania przedszkolnego</t>
    </r>
  </si>
  <si>
    <r>
      <t xml:space="preserve">10-2S-TMP </t>
    </r>
    <r>
      <rPr>
        <sz val="8"/>
        <rFont val="Arial"/>
        <family val="2"/>
      </rPr>
      <t>Teoretyczno-metodyczne podstawy terapii pedagogicznej</t>
    </r>
  </si>
  <si>
    <r>
      <t xml:space="preserve">10-2S-LAS </t>
    </r>
    <r>
      <rPr>
        <sz val="8"/>
        <rFont val="Arial"/>
        <family val="2"/>
      </rPr>
      <t>Logopedyczne aspekty trudności szkolnych</t>
    </r>
  </si>
  <si>
    <r>
      <rPr>
        <b/>
        <sz val="8"/>
        <rFont val="Arial"/>
        <family val="2"/>
      </rPr>
      <t>10-2S-NAE</t>
    </r>
    <r>
      <rPr>
        <sz val="8"/>
        <rFont val="Arial"/>
        <family val="2"/>
      </rPr>
      <t xml:space="preserve"> Neuropsychologiczne aspekty funkcjonowania ucznia ze specjalnymi potrzebami edukacyjnymi</t>
    </r>
  </si>
  <si>
    <r>
      <rPr>
        <b/>
        <sz val="8"/>
        <rFont val="Arial"/>
        <family val="2"/>
      </rPr>
      <t>10-2S-DZZ</t>
    </r>
    <r>
      <rPr>
        <sz val="8"/>
        <rFont val="Arial"/>
        <family val="2"/>
      </rPr>
      <t xml:space="preserve"> Diagnoza ucznia z zaburzeniami zachowania (cykl 2)</t>
    </r>
  </si>
  <si>
    <r>
      <t xml:space="preserve">10-2S-MEG </t>
    </r>
    <r>
      <rPr>
        <sz val="8"/>
        <rFont val="Arial"/>
        <family val="2"/>
      </rPr>
      <t>Metodyka edukacji dziecka ze specjalnymi potrzebami edukacyjnymi w przedszkolnej grupie integracyjnej (cykl 1)</t>
    </r>
  </si>
  <si>
    <r>
      <rPr>
        <b/>
        <sz val="8"/>
        <rFont val="Arial"/>
        <family val="2"/>
      </rPr>
      <t>10-2S-MIE</t>
    </r>
    <r>
      <rPr>
        <sz val="8"/>
        <rFont val="Arial"/>
        <family val="2"/>
      </rPr>
      <t xml:space="preserve"> Metodyka edukacji w klasach integracyjnych na I i II etapie edukacji (cykl 2)</t>
    </r>
  </si>
  <si>
    <r>
      <t xml:space="preserve">10-2S-TTW </t>
    </r>
    <r>
      <rPr>
        <sz val="8"/>
        <rFont val="Arial"/>
        <family val="2"/>
      </rPr>
      <t>Terapia trudności wychowawczych</t>
    </r>
  </si>
  <si>
    <r>
      <t xml:space="preserve">10-2S-PSG </t>
    </r>
    <r>
      <rPr>
        <sz val="8"/>
        <rFont val="Arial"/>
        <family val="2"/>
      </rPr>
      <t>Psychopedagogizacja rodziców</t>
    </r>
  </si>
  <si>
    <t>ZAL- OCENA</t>
  </si>
  <si>
    <t>Studia niestacjonarne pierwszego stopnia (ZZ-PC-1)</t>
  </si>
  <si>
    <t>specjalność pierwsza: TYFLOPEDAGOGIKA – przedmioty specjalnościowe (S)</t>
  </si>
  <si>
    <t>specjalność pierwsza: EDUKACJA I REHABILITACJA OSÓB Z NIEPEŁNOSPRAWNOŚCIĄ INTELEKTUALNĄ – przedmioty specjalnościowe (S)</t>
  </si>
  <si>
    <t>specjalność pierwsza: WCZESNE WSPOMAGANIE ROZWOJU DZIECKA – przedmioty specjalnościowe (S)</t>
  </si>
  <si>
    <t>Moduł diagnostyczny</t>
  </si>
  <si>
    <t>Moduł metodyczny</t>
  </si>
  <si>
    <t>Moduł terapeutyczny</t>
  </si>
  <si>
    <t>specjalność nauczycielska: LOGOPEDIA (LOG) – przedmioty specjalnościowe (S)</t>
  </si>
  <si>
    <t>specjalność pierwsza: PEDAGOGIKA TERAPEUTYCZNO-LECZNICZA – przedmioty specjalnościowe (S)</t>
  </si>
  <si>
    <t>specjalność pierwsza: PEDAGOGIKA RESOCJALIZACYJNA – przedmioty specjalnościowe (S)</t>
  </si>
  <si>
    <t>specjalność pierwsza: SURDOPEDAGOGIKA – przedmioty specjalnościowe (S)</t>
  </si>
  <si>
    <t>specjalność pierwsza: TERAPIA PEDAGOGICZNA – przedmioty specjalnościowe (S)</t>
  </si>
  <si>
    <r>
      <rPr>
        <b/>
        <sz val="8"/>
        <rFont val="Arial"/>
        <family val="2"/>
      </rPr>
      <t>10-2S-MME</t>
    </r>
    <r>
      <rPr>
        <sz val="8"/>
        <rFont val="Arial"/>
        <family val="2"/>
      </rPr>
      <t xml:space="preserve"> Metodyka nauczania matematyki na I i II etapie edukacji (cykl1)</t>
    </r>
  </si>
  <si>
    <t>specjalność nauczycielska: LOGOPEDIA (LOG)</t>
  </si>
  <si>
    <t>ZAJĘCIA DO WYBORU - wykład monograficzny</t>
  </si>
  <si>
    <r>
      <t xml:space="preserve">10-2F-TWY1 </t>
    </r>
    <r>
      <rPr>
        <sz val="8"/>
        <rFont val="Arial"/>
        <family val="2"/>
      </rPr>
      <t>Teoria wychowania</t>
    </r>
  </si>
  <si>
    <r>
      <t xml:space="preserve">10-2F-KPE1 </t>
    </r>
    <r>
      <rPr>
        <sz val="8"/>
        <rFont val="Arial"/>
        <family val="2"/>
      </rPr>
      <t>Kierunki pedagogiki współczesnej</t>
    </r>
  </si>
  <si>
    <r>
      <t xml:space="preserve">10-2F-PIC1 </t>
    </r>
    <r>
      <rPr>
        <sz val="8"/>
        <rFont val="Arial"/>
        <family val="2"/>
      </rPr>
      <t>Psychologia rozwoju człowieka z elementami psychopatologii</t>
    </r>
  </si>
  <si>
    <r>
      <t xml:space="preserve">10-2F-BPR1 </t>
    </r>
    <r>
      <rPr>
        <sz val="8"/>
        <rFont val="Arial"/>
        <family val="2"/>
      </rPr>
      <t>Biomedyczne podstawy rozwoju</t>
    </r>
  </si>
  <si>
    <r>
      <t xml:space="preserve">10-2F-FIL1 </t>
    </r>
    <r>
      <rPr>
        <sz val="8"/>
        <rFont val="Arial"/>
        <family val="2"/>
      </rPr>
      <t>Podstawy filozofii</t>
    </r>
  </si>
  <si>
    <r>
      <t xml:space="preserve">10-2S-WLO </t>
    </r>
    <r>
      <rPr>
        <sz val="8"/>
        <rFont val="Arial"/>
        <family val="2"/>
      </rPr>
      <t>Wprowadzenie do logopedii</t>
    </r>
  </si>
  <si>
    <r>
      <t>10-2S-WZJ</t>
    </r>
    <r>
      <rPr>
        <sz val="8"/>
        <rFont val="Arial"/>
        <family val="2"/>
      </rPr>
      <t xml:space="preserve"> Wybrane zagadnienia z wiedzy o języku</t>
    </r>
  </si>
  <si>
    <r>
      <t xml:space="preserve">10-2S-ORD </t>
    </r>
    <r>
      <rPr>
        <sz val="8"/>
        <rFont val="Arial"/>
        <family val="2"/>
      </rPr>
      <t xml:space="preserve">Ortodoncja </t>
    </r>
  </si>
  <si>
    <r>
      <t xml:space="preserve">10-2S-FON </t>
    </r>
    <r>
      <rPr>
        <sz val="8"/>
        <rFont val="Arial"/>
        <family val="2"/>
      </rPr>
      <t xml:space="preserve">Foniatria </t>
    </r>
  </si>
  <si>
    <r>
      <t xml:space="preserve">10-2S-GR1 </t>
    </r>
    <r>
      <rPr>
        <sz val="8"/>
        <rFont val="Arial"/>
        <family val="2"/>
      </rPr>
      <t>Gramatyka opisowa języka polskiego - 1</t>
    </r>
  </si>
  <si>
    <r>
      <t xml:space="preserve">10-2S-NEU </t>
    </r>
    <r>
      <rPr>
        <sz val="8"/>
        <rFont val="Arial"/>
        <family val="2"/>
      </rPr>
      <t>Neurologia</t>
    </r>
  </si>
  <si>
    <r>
      <t xml:space="preserve">10-2S-GR2 </t>
    </r>
    <r>
      <rPr>
        <sz val="8"/>
        <rFont val="Arial"/>
        <family val="2"/>
      </rPr>
      <t>Gramatyka opisowa języka polskiego - 2</t>
    </r>
  </si>
  <si>
    <r>
      <t xml:space="preserve">10-2S-PNE </t>
    </r>
    <r>
      <rPr>
        <sz val="8"/>
        <rFont val="Arial"/>
        <family val="2"/>
      </rPr>
      <t>Podstawy neuropsychologii</t>
    </r>
  </si>
  <si>
    <r>
      <t xml:space="preserve">10-2S-LOR </t>
    </r>
    <r>
      <rPr>
        <sz val="8"/>
        <rFont val="Arial"/>
        <family val="2"/>
      </rPr>
      <t xml:space="preserve">Logorytmika </t>
    </r>
  </si>
  <si>
    <r>
      <t xml:space="preserve">10-2S-PSU </t>
    </r>
    <r>
      <rPr>
        <sz val="8"/>
        <rFont val="Arial"/>
        <family val="2"/>
      </rPr>
      <t>Podstawy surdologopedii</t>
    </r>
  </si>
  <si>
    <r>
      <t xml:space="preserve">10-2S-BAL </t>
    </r>
    <r>
      <rPr>
        <sz val="8"/>
        <rFont val="Arial"/>
        <family val="2"/>
      </rPr>
      <t>Balbutologopedia</t>
    </r>
  </si>
  <si>
    <r>
      <t xml:space="preserve">10-2S-KUJ </t>
    </r>
    <r>
      <rPr>
        <sz val="8"/>
        <rFont val="Arial"/>
        <family val="2"/>
      </rPr>
      <t>Kompetencje językowe studenta</t>
    </r>
  </si>
  <si>
    <r>
      <t xml:space="preserve">10-2S-PNA </t>
    </r>
    <r>
      <rPr>
        <sz val="8"/>
        <rFont val="Arial"/>
        <family val="2"/>
      </rPr>
      <t>Podstawy neurologopedii - afazja</t>
    </r>
  </si>
  <si>
    <r>
      <t xml:space="preserve">10-2S-PNN </t>
    </r>
    <r>
      <rPr>
        <sz val="8"/>
        <rFont val="Arial"/>
        <family val="2"/>
      </rPr>
      <t>Podstawy neurologopedii - NMPK</t>
    </r>
  </si>
  <si>
    <r>
      <t xml:space="preserve">10-2S-PND </t>
    </r>
    <r>
      <rPr>
        <sz val="8"/>
        <rFont val="Arial"/>
        <family val="2"/>
      </rPr>
      <t>Podstawy neurologopedii - dyzartria</t>
    </r>
  </si>
  <si>
    <r>
      <t xml:space="preserve">10-2S-ZKA </t>
    </r>
    <r>
      <rPr>
        <sz val="8"/>
        <rFont val="Arial"/>
        <family val="2"/>
      </rPr>
      <t>Zaburzenia komunikacji w autyzmie</t>
    </r>
  </si>
  <si>
    <r>
      <t xml:space="preserve">10-2S-LBP </t>
    </r>
    <r>
      <rPr>
        <sz val="8"/>
        <rFont val="Arial"/>
        <family val="2"/>
      </rPr>
      <t>Logopedyczne badania przesiewowe</t>
    </r>
  </si>
  <si>
    <r>
      <t xml:space="preserve">10-2S-DYL </t>
    </r>
    <r>
      <rPr>
        <sz val="8"/>
        <rFont val="Arial"/>
        <family val="2"/>
      </rPr>
      <t>Dysleksja rozwojowa</t>
    </r>
  </si>
  <si>
    <r>
      <rPr>
        <b/>
        <sz val="8"/>
        <rFont val="Arial"/>
        <family val="2"/>
      </rPr>
      <t xml:space="preserve">10-2S-MBL </t>
    </r>
    <r>
      <rPr>
        <sz val="8"/>
        <rFont val="Arial"/>
        <family val="2"/>
      </rPr>
      <t>Metody badań logopedycznych</t>
    </r>
  </si>
  <si>
    <r>
      <t xml:space="preserve">10-2S-ORM1 </t>
    </r>
    <r>
      <rPr>
        <sz val="8"/>
        <rFont val="Arial"/>
        <family val="2"/>
      </rPr>
      <t>Opóźniony rozwój mowy</t>
    </r>
  </si>
  <si>
    <r>
      <t xml:space="preserve">10-2S-PRL1 </t>
    </r>
    <r>
      <rPr>
        <sz val="8"/>
        <rFont val="Arial"/>
        <family val="2"/>
      </rPr>
      <t>Profilaktyka logopedyczna</t>
    </r>
  </si>
  <si>
    <r>
      <rPr>
        <b/>
        <sz val="8"/>
        <rFont val="Arial"/>
        <family val="2"/>
      </rPr>
      <t xml:space="preserve">10-2S-DIL1 </t>
    </r>
    <r>
      <rPr>
        <sz val="8"/>
        <rFont val="Arial"/>
        <family val="2"/>
      </rPr>
      <t>Diagnozowanie logopedyczne</t>
    </r>
  </si>
  <si>
    <r>
      <rPr>
        <b/>
        <sz val="8"/>
        <rFont val="Arial"/>
        <family val="2"/>
      </rPr>
      <t xml:space="preserve">10-2S-AWK1 </t>
    </r>
    <r>
      <rPr>
        <sz val="8"/>
        <rFont val="Arial"/>
        <family val="2"/>
      </rPr>
      <t>Alternatywne i wspomagające formy komunikacji (AAC)</t>
    </r>
  </si>
  <si>
    <r>
      <rPr>
        <b/>
        <sz val="8"/>
        <rFont val="Arial"/>
        <family val="2"/>
      </rPr>
      <t xml:space="preserve">10-2S-OOL1 </t>
    </r>
    <r>
      <rPr>
        <sz val="8"/>
        <rFont val="Arial"/>
        <family val="2"/>
      </rPr>
      <t>Organizacja opieki logopedycznej</t>
    </r>
  </si>
  <si>
    <r>
      <rPr>
        <b/>
        <sz val="8"/>
        <rFont val="Arial"/>
        <family val="2"/>
      </rPr>
      <t xml:space="preserve">10-2S-WRM </t>
    </r>
    <r>
      <rPr>
        <sz val="8"/>
        <rFont val="Arial"/>
        <family val="2"/>
      </rPr>
      <t>Wspomaganie rozwoju mowy dziecka</t>
    </r>
  </si>
  <si>
    <r>
      <t xml:space="preserve">10-2S-MNG1 </t>
    </r>
    <r>
      <rPr>
        <sz val="8"/>
        <rFont val="Arial"/>
        <family val="2"/>
      </rPr>
      <t>Metodyka kształcenia i wychowania uczniów z lekką niepełnosprawnością intelektualną kl. IV-VI w szkole podstawowej</t>
    </r>
  </si>
  <si>
    <r>
      <rPr>
        <b/>
        <sz val="8"/>
        <rFont val="Arial"/>
        <family val="2"/>
      </rPr>
      <t xml:space="preserve">10-0S-PPO </t>
    </r>
    <r>
      <rPr>
        <sz val="8"/>
        <rFont val="Arial"/>
        <family val="2"/>
      </rPr>
      <t>Podstawy prawne opieki nad dzieckiem i pracy socjalnej</t>
    </r>
  </si>
  <si>
    <r>
      <rPr>
        <b/>
        <sz val="8"/>
        <rFont val="Arial"/>
        <family val="2"/>
      </rPr>
      <t xml:space="preserve">10-0S-RJS </t>
    </r>
    <r>
      <rPr>
        <sz val="8"/>
        <rFont val="Arial"/>
        <family val="2"/>
      </rPr>
      <t>Rodzina jako środowisko wychowawcze</t>
    </r>
  </si>
  <si>
    <r>
      <rPr>
        <b/>
        <sz val="8"/>
        <rFont val="Arial"/>
        <family val="2"/>
      </rPr>
      <t xml:space="preserve">10-0S-POW </t>
    </r>
    <r>
      <rPr>
        <sz val="8"/>
        <rFont val="Arial"/>
        <family val="2"/>
      </rPr>
      <t>Pedagogika opiekuńczo-wychowawcza</t>
    </r>
  </si>
  <si>
    <r>
      <rPr>
        <b/>
        <sz val="8"/>
        <rFont val="Arial"/>
        <family val="2"/>
      </rPr>
      <t xml:space="preserve">10-0S-PWY </t>
    </r>
    <r>
      <rPr>
        <sz val="8"/>
        <rFont val="Arial"/>
        <family val="2"/>
      </rPr>
      <t>Poradnictwo wychowawcze</t>
    </r>
  </si>
  <si>
    <r>
      <rPr>
        <b/>
        <sz val="8"/>
        <rFont val="Arial"/>
        <family val="2"/>
      </rPr>
      <t xml:space="preserve">10-0S-WZE </t>
    </r>
    <r>
      <rPr>
        <sz val="8"/>
        <rFont val="Arial"/>
        <family val="2"/>
      </rPr>
      <t>Wybrane zagadnienia terapii pedagogicznej</t>
    </r>
  </si>
  <si>
    <r>
      <rPr>
        <b/>
        <sz val="8"/>
        <rFont val="Arial"/>
        <family val="2"/>
      </rPr>
      <t xml:space="preserve">10-0S-PPO1 </t>
    </r>
    <r>
      <rPr>
        <sz val="8"/>
        <rFont val="Arial"/>
        <family val="2"/>
      </rPr>
      <t>Prawne podstawy opieki nad dzieckiem</t>
    </r>
  </si>
  <si>
    <r>
      <t xml:space="preserve">10-2S-AUD </t>
    </r>
    <r>
      <rPr>
        <sz val="8"/>
        <rFont val="Arial"/>
        <family val="2"/>
      </rPr>
      <t xml:space="preserve">Audiologia </t>
    </r>
  </si>
  <si>
    <r>
      <t xml:space="preserve">10-2S-OLL1 </t>
    </r>
    <r>
      <rPr>
        <sz val="8"/>
        <rFont val="Arial"/>
        <family val="2"/>
      </rPr>
      <t>Oligofrenologopedia</t>
    </r>
  </si>
  <si>
    <r>
      <rPr>
        <b/>
        <sz val="8"/>
        <rFont val="Arial"/>
        <family val="2"/>
      </rPr>
      <t xml:space="preserve">10-2S-PLT </t>
    </r>
    <r>
      <rPr>
        <sz val="8"/>
        <rFont val="Arial"/>
        <family val="2"/>
      </rPr>
      <t>Pedagogika lecznicza i terapeutyczna</t>
    </r>
  </si>
  <si>
    <r>
      <rPr>
        <b/>
        <sz val="8"/>
        <rFont val="Arial"/>
        <family val="2"/>
      </rPr>
      <t xml:space="preserve">10-2S-OPP1 </t>
    </r>
    <r>
      <rPr>
        <sz val="8"/>
        <rFont val="Arial"/>
        <family val="2"/>
      </rPr>
      <t>Opieka paliatywna</t>
    </r>
  </si>
  <si>
    <r>
      <rPr>
        <b/>
        <sz val="8"/>
        <rFont val="Arial"/>
        <family val="2"/>
      </rPr>
      <t xml:space="preserve">10-2S-PDR </t>
    </r>
    <r>
      <rPr>
        <sz val="8"/>
        <rFont val="Arial"/>
        <family val="2"/>
      </rPr>
      <t>Pedagogika dzieci z niepełnosprawnością ruchową</t>
    </r>
  </si>
  <si>
    <r>
      <rPr>
        <b/>
        <sz val="8"/>
        <rFont val="Arial"/>
        <family val="2"/>
      </rPr>
      <t xml:space="preserve">10-2S-WPA </t>
    </r>
    <r>
      <rPr>
        <sz val="8"/>
        <rFont val="Arial"/>
        <family val="2"/>
      </rPr>
      <t>Wspieranie pedagogiczne dzieci z autyzmem</t>
    </r>
  </si>
  <si>
    <r>
      <rPr>
        <b/>
        <sz val="8"/>
        <rFont val="Arial"/>
        <family val="2"/>
      </rPr>
      <t xml:space="preserve">10-2S-MPD </t>
    </r>
    <r>
      <rPr>
        <sz val="8"/>
        <rFont val="Arial"/>
        <family val="2"/>
      </rPr>
      <t>Metodyka pracy z dzieckiem z MPD</t>
    </r>
  </si>
  <si>
    <r>
      <rPr>
        <b/>
        <sz val="8"/>
        <rFont val="Arial"/>
        <family val="2"/>
      </rPr>
      <t xml:space="preserve">10-2S-MPR </t>
    </r>
    <r>
      <rPr>
        <sz val="8"/>
        <rFont val="Arial"/>
        <family val="2"/>
      </rPr>
      <t>Metody pracy z rodziną</t>
    </r>
  </si>
  <si>
    <r>
      <rPr>
        <b/>
        <sz val="8"/>
        <rFont val="Arial"/>
        <family val="2"/>
      </rPr>
      <t xml:space="preserve">10-2S-MIU </t>
    </r>
    <r>
      <rPr>
        <sz val="8"/>
        <rFont val="Arial"/>
        <family val="2"/>
      </rPr>
      <t>Metodyka indywidualizacji pracy z uczniem w klasie</t>
    </r>
  </si>
  <si>
    <r>
      <rPr>
        <b/>
        <sz val="8"/>
        <rFont val="Arial"/>
        <family val="2"/>
      </rPr>
      <t xml:space="preserve">10-2S-DKS </t>
    </r>
    <r>
      <rPr>
        <sz val="8"/>
        <rFont val="Arial"/>
        <family val="2"/>
      </rPr>
      <t>Diagnoza kompetencji szkolnych dzieci</t>
    </r>
  </si>
  <si>
    <r>
      <rPr>
        <b/>
        <sz val="8"/>
        <rFont val="Arial"/>
        <family val="2"/>
      </rPr>
      <t xml:space="preserve">10-2S-DKP </t>
    </r>
    <r>
      <rPr>
        <sz val="8"/>
        <rFont val="Arial"/>
        <family val="2"/>
      </rPr>
      <t>Diagnoza kompetencji społecznych dzieci</t>
    </r>
  </si>
  <si>
    <r>
      <rPr>
        <b/>
        <sz val="8"/>
        <rFont val="Arial"/>
        <family val="2"/>
      </rPr>
      <t xml:space="preserve">10-2S-MOL </t>
    </r>
    <r>
      <rPr>
        <sz val="8"/>
        <rFont val="Arial"/>
        <family val="2"/>
      </rPr>
      <t>Metodyka i organizacja uczenia dzieci w placówkach leczniczych</t>
    </r>
  </si>
  <si>
    <r>
      <rPr>
        <b/>
        <sz val="8"/>
        <rFont val="Arial"/>
        <family val="2"/>
      </rPr>
      <t xml:space="preserve">10-2S-MNY </t>
    </r>
    <r>
      <rPr>
        <sz val="8"/>
        <rFont val="Arial"/>
        <family val="2"/>
      </rPr>
      <t>Metodyka nauczania indywidualnego</t>
    </r>
  </si>
  <si>
    <r>
      <rPr>
        <b/>
        <sz val="8"/>
        <rFont val="Arial"/>
        <family val="2"/>
      </rPr>
      <t xml:space="preserve">10-2S-WAM </t>
    </r>
    <r>
      <rPr>
        <sz val="8"/>
        <rFont val="Arial"/>
        <family val="2"/>
      </rPr>
      <t>Wspomagające i alternatywne metody komunikacji</t>
    </r>
  </si>
  <si>
    <r>
      <rPr>
        <b/>
        <sz val="8"/>
        <rFont val="Arial"/>
        <family val="2"/>
      </rPr>
      <t xml:space="preserve">10-2S-TUW </t>
    </r>
    <r>
      <rPr>
        <sz val="8"/>
        <rFont val="Arial"/>
        <family val="2"/>
      </rPr>
      <t>Trening umiejętności wychowawczych i komunikacyjnych w szkole</t>
    </r>
  </si>
  <si>
    <r>
      <rPr>
        <b/>
        <sz val="8"/>
        <rFont val="Arial"/>
        <family val="2"/>
      </rPr>
      <t xml:space="preserve">10-2S-PET </t>
    </r>
    <r>
      <rPr>
        <sz val="8"/>
        <rFont val="Arial"/>
        <family val="2"/>
      </rPr>
      <t>Programy edukacyjno-terapeutyczne</t>
    </r>
  </si>
  <si>
    <r>
      <rPr>
        <b/>
        <sz val="8"/>
        <rFont val="Arial"/>
        <family val="2"/>
      </rPr>
      <t xml:space="preserve">10-2S-OEI </t>
    </r>
    <r>
      <rPr>
        <sz val="8"/>
        <rFont val="Arial"/>
        <family val="2"/>
      </rPr>
      <t>Ocenianie i ewaluacja w szkole integracyjnej</t>
    </r>
  </si>
  <si>
    <r>
      <rPr>
        <b/>
        <sz val="8"/>
        <rFont val="Arial"/>
        <family val="2"/>
      </rPr>
      <t xml:space="preserve">10-2S-PIK </t>
    </r>
    <r>
      <rPr>
        <sz val="8"/>
        <rFont val="Arial"/>
        <family val="2"/>
      </rPr>
      <t>Praca wychowawcza i integracyjna w klasie</t>
    </r>
  </si>
  <si>
    <r>
      <rPr>
        <b/>
        <sz val="8"/>
        <rFont val="Arial"/>
        <family val="2"/>
      </rPr>
      <t xml:space="preserve">10-2S-WTW </t>
    </r>
    <r>
      <rPr>
        <sz val="8"/>
        <rFont val="Arial"/>
        <family val="2"/>
      </rPr>
      <t>Warsztat technik wspierających rozwój dzieci z niepełnosprawnością ruchową</t>
    </r>
  </si>
  <si>
    <r>
      <rPr>
        <b/>
        <sz val="8"/>
        <rFont val="Arial"/>
        <family val="2"/>
      </rPr>
      <t xml:space="preserve">10-2S-KZW </t>
    </r>
    <r>
      <rPr>
        <sz val="8"/>
        <rFont val="Arial"/>
        <family val="2"/>
      </rPr>
      <t>Kierowanie zespołem wspierającym</t>
    </r>
  </si>
  <si>
    <r>
      <rPr>
        <b/>
        <sz val="8"/>
        <rFont val="Arial"/>
        <family val="2"/>
      </rPr>
      <t xml:space="preserve">10-0S-PWP </t>
    </r>
    <r>
      <rPr>
        <sz val="8"/>
        <rFont val="Arial"/>
        <family val="2"/>
      </rPr>
      <t>Podstawy wiedzy o przyrodzie</t>
    </r>
  </si>
  <si>
    <r>
      <rPr>
        <b/>
        <sz val="8"/>
        <rFont val="Arial"/>
        <family val="2"/>
      </rPr>
      <t xml:space="preserve">10-0S-MPO </t>
    </r>
    <r>
      <rPr>
        <sz val="8"/>
        <rFont val="Arial"/>
        <family val="2"/>
      </rPr>
      <t>Metodyka edukacji polonistycznej</t>
    </r>
  </si>
  <si>
    <r>
      <rPr>
        <b/>
        <sz val="8"/>
        <rFont val="Arial"/>
        <family val="2"/>
      </rPr>
      <t xml:space="preserve">10-0S-MMA </t>
    </r>
    <r>
      <rPr>
        <sz val="8"/>
        <rFont val="Arial"/>
        <family val="2"/>
      </rPr>
      <t>Metodyka edukacji matematycznej</t>
    </r>
  </si>
  <si>
    <r>
      <rPr>
        <b/>
        <sz val="8"/>
        <rFont val="Arial"/>
        <family val="2"/>
      </rPr>
      <t xml:space="preserve">10-0S-MWF2 </t>
    </r>
    <r>
      <rPr>
        <sz val="8"/>
        <rFont val="Arial"/>
        <family val="2"/>
      </rPr>
      <t>Metodyka wychowania fizycznego i edukacji zdrowotnej</t>
    </r>
  </si>
  <si>
    <r>
      <rPr>
        <b/>
        <sz val="8"/>
        <rFont val="Arial"/>
        <family val="2"/>
      </rPr>
      <t xml:space="preserve">10-0S-MEM1 </t>
    </r>
    <r>
      <rPr>
        <sz val="8"/>
        <rFont val="Arial"/>
        <family val="2"/>
      </rPr>
      <t>Metodyka edukacji muzycznej</t>
    </r>
  </si>
  <si>
    <r>
      <rPr>
        <b/>
        <sz val="8"/>
        <rFont val="Arial"/>
        <family val="2"/>
      </rPr>
      <t xml:space="preserve">10-0S-MEP1 </t>
    </r>
    <r>
      <rPr>
        <sz val="8"/>
        <rFont val="Arial"/>
        <family val="2"/>
      </rPr>
      <t>Metodyka edukacji plastycznej</t>
    </r>
  </si>
  <si>
    <r>
      <rPr>
        <b/>
        <sz val="8"/>
        <rFont val="Arial"/>
        <family val="2"/>
      </rPr>
      <t xml:space="preserve">10-0S-MIN </t>
    </r>
    <r>
      <rPr>
        <sz val="8"/>
        <rFont val="Arial"/>
        <family val="2"/>
      </rPr>
      <t>Metodyka integracji treści nauczania</t>
    </r>
  </si>
  <si>
    <r>
      <t xml:space="preserve">10-2S-PER1 </t>
    </r>
    <r>
      <rPr>
        <sz val="8"/>
        <rFont val="Arial"/>
        <family val="2"/>
      </rPr>
      <t>Pedagogika resocjalizacyjna</t>
    </r>
  </si>
  <si>
    <r>
      <t xml:space="preserve">10-2S-PAS2 </t>
    </r>
    <r>
      <rPr>
        <sz val="8"/>
        <rFont val="Arial"/>
        <family val="2"/>
      </rPr>
      <t>Patologie społeczne</t>
    </r>
  </si>
  <si>
    <r>
      <rPr>
        <b/>
        <sz val="8"/>
        <rFont val="Arial"/>
        <family val="2"/>
      </rPr>
      <t xml:space="preserve">10-2S-SRE1 </t>
    </r>
    <r>
      <rPr>
        <sz val="8"/>
        <rFont val="Arial"/>
        <family val="2"/>
      </rPr>
      <t>Socjoterapia w resocjalizacji</t>
    </r>
  </si>
  <si>
    <r>
      <t xml:space="preserve">10-2S-MEP1 </t>
    </r>
    <r>
      <rPr>
        <sz val="8"/>
        <rFont val="Arial"/>
        <family val="2"/>
      </rPr>
      <t>Metodyka oddziaływań profilaktyczno-wychowawczych w środowisku</t>
    </r>
  </si>
  <si>
    <r>
      <rPr>
        <b/>
        <sz val="8"/>
        <rFont val="Arial"/>
        <family val="2"/>
      </rPr>
      <t xml:space="preserve">10-2S-MOU1 </t>
    </r>
    <r>
      <rPr>
        <sz val="8"/>
        <rFont val="Arial"/>
        <family val="2"/>
      </rPr>
      <t>Metody pracy z osobami uzależnionymi</t>
    </r>
  </si>
  <si>
    <t>specjalność nauczycielska: PEDAGOGIKA RESOCJALIZACYJNA, PEDAGOGIKA OPIEKUŃCZO-WYCHOWAWCZA (PRE-PI)</t>
  </si>
  <si>
    <r>
      <t xml:space="preserve">10-2S-SUL1 </t>
    </r>
    <r>
      <rPr>
        <sz val="8"/>
        <rFont val="Arial"/>
        <family val="2"/>
      </rPr>
      <t>Surdologopedia</t>
    </r>
  </si>
  <si>
    <r>
      <t xml:space="preserve">10-2S-MWI1 </t>
    </r>
    <r>
      <rPr>
        <sz val="8"/>
        <rFont val="Arial"/>
        <family val="2"/>
      </rPr>
      <t>Metodyka wychowania w internacie dziecka z wadą słuchu</t>
    </r>
  </si>
  <si>
    <r>
      <rPr>
        <b/>
        <sz val="8"/>
        <rFont val="Arial"/>
        <family val="2"/>
      </rPr>
      <t xml:space="preserve">10-2S-MEN1 </t>
    </r>
    <r>
      <rPr>
        <sz val="8"/>
        <rFont val="Arial"/>
        <family val="2"/>
      </rPr>
      <t>Metodyka edukacji wczesnoszkolnej uczniów niesłyszących</t>
    </r>
  </si>
  <si>
    <t>Moduł: Wsparcie i współpraca z rodziną</t>
  </si>
  <si>
    <r>
      <t xml:space="preserve">10-2S-PIR1 </t>
    </r>
    <r>
      <rPr>
        <sz val="8"/>
        <rFont val="Arial"/>
        <family val="2"/>
      </rPr>
      <t>Psychologiczno-pedagogiczne podstawy wczesnej interwencji i wczesnego wspomagania rozwoju w procesie uczenia się dziecka</t>
    </r>
  </si>
  <si>
    <r>
      <rPr>
        <b/>
        <sz val="8"/>
        <rFont val="Arial"/>
        <family val="2"/>
      </rPr>
      <t xml:space="preserve">10-2S-DFP </t>
    </r>
    <r>
      <rPr>
        <sz val="8"/>
        <rFont val="Arial"/>
        <family val="2"/>
      </rPr>
      <t>Diagnoza funkcjonalna sprawności percepcyjno-motorycznych i poznawczych dziecka małego oraz w wieku przedszkolnym</t>
    </r>
  </si>
  <si>
    <r>
      <rPr>
        <b/>
        <sz val="8"/>
        <rFont val="Arial"/>
        <family val="2"/>
      </rPr>
      <t xml:space="preserve">10-2S-DFE </t>
    </r>
    <r>
      <rPr>
        <sz val="8"/>
        <rFont val="Arial"/>
        <family val="2"/>
      </rPr>
      <t>Diagnoza funkcjonalna rozwoju emocjonalnego, społecznego i komunikacji dziecka małego oraz w wieku przedszkolnym</t>
    </r>
  </si>
  <si>
    <r>
      <t xml:space="preserve">10-2S-NMD1 </t>
    </r>
    <r>
      <rPr>
        <sz val="8"/>
        <rFont val="Arial"/>
        <family val="2"/>
      </rPr>
      <t>Niewerbalne metody komunikacji w rehabilitacji małego dziecka</t>
    </r>
  </si>
  <si>
    <r>
      <t xml:space="preserve">10-2S-MKP1 </t>
    </r>
    <r>
      <rPr>
        <sz val="8"/>
        <rFont val="Arial"/>
        <family val="2"/>
      </rPr>
      <t>Metodyka konstruowania indywidualnych programów edukacyjno-terapeutycznych</t>
    </r>
  </si>
  <si>
    <r>
      <rPr>
        <b/>
        <sz val="8"/>
        <rFont val="Arial"/>
        <family val="2"/>
      </rPr>
      <t xml:space="preserve">10-2S-KUW </t>
    </r>
    <r>
      <rPr>
        <sz val="8"/>
        <rFont val="Arial"/>
        <family val="2"/>
      </rPr>
      <t>Klucz do uczenia - programy wspomagania rozwoju dziecka w wieku przedszkolnym</t>
    </r>
  </si>
  <si>
    <r>
      <rPr>
        <b/>
        <sz val="8"/>
        <rFont val="Arial"/>
        <family val="2"/>
      </rPr>
      <t xml:space="preserve">10-2S-MWE </t>
    </r>
    <r>
      <rPr>
        <sz val="8"/>
        <rFont val="Arial"/>
        <family val="2"/>
      </rPr>
      <t>Metodyka wspomagania rozwoju emocjonalno-społecznego dziecka</t>
    </r>
  </si>
  <si>
    <r>
      <t xml:space="preserve">10-2S-RDW1 </t>
    </r>
    <r>
      <rPr>
        <sz val="8"/>
        <rFont val="Arial"/>
        <family val="2"/>
      </rPr>
      <t>Psychopedagogiczne podstawy rozwoju dziecka z wadą słuchu</t>
    </r>
  </si>
  <si>
    <r>
      <t xml:space="preserve">10-2S-AFW1 </t>
    </r>
    <r>
      <rPr>
        <sz val="8"/>
        <rFont val="Arial"/>
        <family val="2"/>
      </rPr>
      <t>Anatomia, fizjologia i patologia układu wzrokowego u dzieci</t>
    </r>
  </si>
  <si>
    <r>
      <t xml:space="preserve">10-2S-MDN1 </t>
    </r>
    <r>
      <rPr>
        <sz val="8"/>
        <rFont val="Arial"/>
        <family val="2"/>
      </rPr>
      <t>Metodyka oceny i wspomagania rozwoju dzieci niewidomych i słabowidzących w wieku przedszkolnym</t>
    </r>
  </si>
  <si>
    <r>
      <t xml:space="preserve">10-2S-MRN1 </t>
    </r>
    <r>
      <rPr>
        <sz val="8"/>
        <rFont val="Arial"/>
        <family val="2"/>
      </rPr>
      <t>Metodyka wspierania rodziny dziecka</t>
    </r>
  </si>
  <si>
    <r>
      <t>10-0S-PEP</t>
    </r>
    <r>
      <rPr>
        <sz val="8"/>
        <rFont val="Arial"/>
        <family val="2"/>
      </rPr>
      <t xml:space="preserve"> Pedagogika przedszkolna</t>
    </r>
  </si>
  <si>
    <r>
      <t>10-0S-PEW2</t>
    </r>
    <r>
      <rPr>
        <sz val="8"/>
        <rFont val="Arial"/>
        <family val="2"/>
      </rPr>
      <t xml:space="preserve"> Pedagogika wczesnoszkolna</t>
    </r>
  </si>
  <si>
    <r>
      <rPr>
        <b/>
        <sz val="8"/>
        <rFont val="Arial"/>
        <family val="2"/>
      </rPr>
      <t xml:space="preserve">10-2S-PAR </t>
    </r>
    <r>
      <rPr>
        <sz val="8"/>
        <rFont val="Arial"/>
        <family val="2"/>
      </rPr>
      <t>Psychologiczne aspekty trudności szkolnych</t>
    </r>
  </si>
  <si>
    <r>
      <rPr>
        <b/>
        <sz val="8"/>
        <rFont val="Arial"/>
        <family val="2"/>
      </rPr>
      <t>10-2S-WUS1</t>
    </r>
    <r>
      <rPr>
        <sz val="8"/>
        <rFont val="Arial"/>
        <family val="2"/>
      </rPr>
      <t xml:space="preserve"> Warsztaty umiejętności społecznych</t>
    </r>
  </si>
  <si>
    <r>
      <rPr>
        <b/>
        <sz val="8"/>
        <rFont val="Arial"/>
        <family val="2"/>
      </rPr>
      <t>10-2S-MUZ</t>
    </r>
    <r>
      <rPr>
        <sz val="8"/>
        <rFont val="Arial"/>
        <family val="2"/>
      </rPr>
      <t xml:space="preserve"> Metody pracy z uczniem zdolnym</t>
    </r>
  </si>
  <si>
    <r>
      <t xml:space="preserve">10-2S-TYF </t>
    </r>
    <r>
      <rPr>
        <sz val="8"/>
        <rFont val="Arial"/>
        <family val="2"/>
      </rPr>
      <t>Tyflopedagogika</t>
    </r>
  </si>
  <si>
    <r>
      <t xml:space="preserve">10-2S-TYP </t>
    </r>
    <r>
      <rPr>
        <sz val="8"/>
        <rFont val="Arial"/>
        <family val="2"/>
      </rPr>
      <t>Tyflopsychologia</t>
    </r>
  </si>
  <si>
    <r>
      <t xml:space="preserve">10-2S-WMO </t>
    </r>
    <r>
      <rPr>
        <sz val="8"/>
        <rFont val="Arial"/>
        <family val="2"/>
      </rPr>
      <t>Wykład monograficzny</t>
    </r>
  </si>
  <si>
    <r>
      <t xml:space="preserve">10-2S-NFS1 </t>
    </r>
    <r>
      <rPr>
        <sz val="8"/>
        <rFont val="Arial"/>
        <family val="2"/>
      </rPr>
      <t>Następstwa funkcjonalne schorzeń układu wzrokowego</t>
    </r>
  </si>
  <si>
    <r>
      <rPr>
        <b/>
        <sz val="8"/>
        <rFont val="Arial"/>
        <family val="2"/>
      </rPr>
      <t xml:space="preserve">10-2S-FWD </t>
    </r>
    <r>
      <rPr>
        <sz val="8"/>
        <rFont val="Arial"/>
        <family val="2"/>
      </rPr>
      <t>Funkcjonowanie wzrokowe małych dzieci słabowidzących</t>
    </r>
  </si>
  <si>
    <r>
      <t xml:space="preserve">10-2S-MPW </t>
    </r>
    <r>
      <rPr>
        <sz val="8"/>
        <rFont val="Arial"/>
        <family val="2"/>
      </rPr>
      <t>Metodyka nauczania i wychowania przedszkolnego dzieci z dysfunkcją wzroku</t>
    </r>
  </si>
  <si>
    <r>
      <t xml:space="preserve">10-2S-PTD </t>
    </r>
    <r>
      <rPr>
        <sz val="8"/>
        <rFont val="Arial"/>
        <family val="2"/>
      </rPr>
      <t>Podstawowe techniki poruszania się osób z dysfunkcją wzroku</t>
    </r>
  </si>
  <si>
    <r>
      <t xml:space="preserve">10-2S-MZD1 </t>
    </r>
    <r>
      <rPr>
        <sz val="8"/>
        <rFont val="Arial"/>
        <family val="2"/>
      </rPr>
      <t>Metodyka nauczania zintegrowanego dzieci słabowidzących</t>
    </r>
  </si>
  <si>
    <r>
      <rPr>
        <b/>
        <sz val="8"/>
        <rFont val="Arial"/>
        <family val="2"/>
      </rPr>
      <t xml:space="preserve">10-2S-MOS </t>
    </r>
    <r>
      <rPr>
        <sz val="8"/>
        <rFont val="Arial"/>
        <family val="2"/>
      </rPr>
      <t>Metodyka nauczania orientacji przestrzennej osób słabowidzących</t>
    </r>
  </si>
  <si>
    <r>
      <t xml:space="preserve">10-2S-MON1 </t>
    </r>
    <r>
      <rPr>
        <sz val="8"/>
        <rFont val="Arial"/>
        <family val="2"/>
      </rPr>
      <t>Metodyka nauczania orientacji przestrzennej osób niewidomych</t>
    </r>
  </si>
  <si>
    <r>
      <t xml:space="preserve">10-2S-MZN2 </t>
    </r>
    <r>
      <rPr>
        <sz val="8"/>
        <rFont val="Arial"/>
        <family val="2"/>
      </rPr>
      <t>Metodyka nauczania zintegrowanego dzieci niewidomych - 2</t>
    </r>
  </si>
  <si>
    <r>
      <t xml:space="preserve">10-2S-WPO1 </t>
    </r>
    <r>
      <rPr>
        <sz val="8"/>
        <rFont val="Arial"/>
        <family val="2"/>
      </rPr>
      <t>Wykorzystanie pomocy w edukacji osób słabowidzących</t>
    </r>
  </si>
  <si>
    <r>
      <t xml:space="preserve">10-2S-MIW </t>
    </r>
    <r>
      <rPr>
        <sz val="8"/>
        <rFont val="Arial"/>
        <family val="2"/>
      </rPr>
      <t>Metodyka nauczania integracyjnego dzieci z dysfunkcją wzroku</t>
    </r>
  </si>
  <si>
    <r>
      <rPr>
        <b/>
        <sz val="8"/>
        <rFont val="Arial"/>
        <family val="2"/>
      </rPr>
      <t xml:space="preserve">10-2S-MDW </t>
    </r>
    <r>
      <rPr>
        <sz val="8"/>
        <rFont val="Arial"/>
        <family val="2"/>
      </rPr>
      <t>Metodyka pracy indywidualnej z dziećmi z dysfunkcją wzroku</t>
    </r>
  </si>
  <si>
    <r>
      <t xml:space="preserve">10-2S-ZTP1 </t>
    </r>
    <r>
      <rPr>
        <sz val="8"/>
        <rFont val="Arial"/>
        <family val="2"/>
      </rPr>
      <t>Zaawansowane techniki poruszania się osób z dysfunkcją wzroku</t>
    </r>
  </si>
  <si>
    <r>
      <rPr>
        <b/>
        <sz val="8"/>
        <rFont val="Arial"/>
        <family val="2"/>
      </rPr>
      <t xml:space="preserve">10-2S-KDW </t>
    </r>
    <r>
      <rPr>
        <sz val="8"/>
        <rFont val="Arial"/>
        <family val="2"/>
      </rPr>
      <t>Komputerowe wspomaganie edukacji osób z dysfunkcją wzroku</t>
    </r>
  </si>
  <si>
    <r>
      <rPr>
        <b/>
        <sz val="8"/>
        <rFont val="Arial"/>
        <family val="2"/>
      </rPr>
      <t xml:space="preserve">10-2S-NOM </t>
    </r>
    <r>
      <rPr>
        <sz val="8"/>
        <rFont val="Arial"/>
        <family val="2"/>
      </rPr>
      <t>Metodyka nauczania orientacji przestrzennej małych dzieci z dysfunkcją wzroku</t>
    </r>
  </si>
  <si>
    <r>
      <rPr>
        <b/>
        <sz val="8"/>
        <rFont val="Arial"/>
        <family val="2"/>
      </rPr>
      <t xml:space="preserve">10-2S-ADW1 </t>
    </r>
    <r>
      <rPr>
        <sz val="8"/>
        <rFont val="Arial"/>
        <family val="2"/>
      </rPr>
      <t>Adaptacje materiałów dydaktycznych do potrzeb osób z dysfunkcją wzroku</t>
    </r>
  </si>
  <si>
    <r>
      <rPr>
        <b/>
        <sz val="8"/>
        <rFont val="Arial"/>
        <family val="2"/>
      </rPr>
      <t xml:space="preserve">10-2S-KIW </t>
    </r>
    <r>
      <rPr>
        <sz val="8"/>
        <rFont val="Arial"/>
        <family val="2"/>
      </rPr>
      <t>Konstruowanie Indywidualnych Programów Edukacyjno-Terapeutycznych (IPET) dla uczniów z dysfunkcją wzroku</t>
    </r>
  </si>
  <si>
    <r>
      <rPr>
        <b/>
        <sz val="8"/>
        <rFont val="Arial"/>
        <family val="2"/>
      </rPr>
      <t xml:space="preserve">10-2S-MPS </t>
    </r>
    <r>
      <rPr>
        <sz val="8"/>
        <rFont val="Arial"/>
        <family val="2"/>
      </rPr>
      <t>Metodyka pracy z osobami z dysfunkcją wzroku z niepełnosprawnością sprzężoną</t>
    </r>
  </si>
  <si>
    <r>
      <t xml:space="preserve">10-2S-AFW </t>
    </r>
    <r>
      <rPr>
        <sz val="8"/>
        <rFont val="Arial"/>
        <family val="2"/>
      </rPr>
      <t>Anatomia, fizjologia i patologia układu wzrokowego</t>
    </r>
  </si>
  <si>
    <r>
      <t xml:space="preserve">10-2S-MNR </t>
    </r>
    <r>
      <rPr>
        <sz val="8"/>
        <rFont val="Arial"/>
        <family val="2"/>
      </rPr>
      <t>Metody neurofizjologiczne oraz techniki pielęgnacji w rehabilitacji dziecięcej</t>
    </r>
  </si>
  <si>
    <r>
      <t xml:space="preserve">10-2S-MRP </t>
    </r>
    <r>
      <rPr>
        <sz val="8"/>
        <rFont val="Arial"/>
        <family val="2"/>
      </rPr>
      <t>Metodyka wspomagania rozwoju percepcyjno-motorycznego i poznawczego u dziecka</t>
    </r>
  </si>
  <si>
    <t>specjalność nauczycielska: PEDAGOGIKA RESOCJALIZACYJNA, PEDAGOGIKA OPIEKUŃCZO-WYCHOWAWCZA (PRE-PI) – przedmioty specjalnościowe (S)</t>
  </si>
  <si>
    <r>
      <rPr>
        <b/>
        <sz val="8"/>
        <rFont val="Arial"/>
        <family val="2"/>
      </rPr>
      <t xml:space="preserve">10-0S-RSZ1 </t>
    </r>
    <r>
      <rPr>
        <sz val="8"/>
        <rFont val="Arial"/>
        <family val="2"/>
      </rPr>
      <t>Rodzina i szkoła</t>
    </r>
  </si>
  <si>
    <r>
      <rPr>
        <b/>
        <sz val="8"/>
        <rFont val="Arial"/>
        <family val="2"/>
      </rPr>
      <t xml:space="preserve">10-0S-WPS </t>
    </r>
    <r>
      <rPr>
        <sz val="8"/>
        <rFont val="Arial"/>
        <family val="2"/>
      </rPr>
      <t xml:space="preserve">Wprowadzenie do pracy socjalnej </t>
    </r>
  </si>
  <si>
    <r>
      <rPr>
        <b/>
        <sz val="8"/>
        <rFont val="Arial"/>
        <family val="2"/>
      </rPr>
      <t xml:space="preserve">10-0S-DPP </t>
    </r>
    <r>
      <rPr>
        <sz val="8"/>
        <rFont val="Arial"/>
        <family val="2"/>
      </rPr>
      <t>Diagnostyka psychopedagogiczna i poradnictwo wychowawcze</t>
    </r>
  </si>
  <si>
    <r>
      <rPr>
        <b/>
        <sz val="8"/>
        <rFont val="Arial"/>
        <family val="2"/>
      </rPr>
      <t xml:space="preserve">10-0S-DSR </t>
    </r>
    <r>
      <rPr>
        <sz val="8"/>
        <rFont val="Arial"/>
        <family val="2"/>
      </rPr>
      <t>Diagnoza środowiska</t>
    </r>
  </si>
  <si>
    <r>
      <rPr>
        <b/>
        <sz val="8"/>
        <rFont val="Arial"/>
        <family val="2"/>
      </rPr>
      <t xml:space="preserve">10-0S-PRB </t>
    </r>
    <r>
      <rPr>
        <sz val="8"/>
        <rFont val="Arial"/>
        <family val="2"/>
      </rPr>
      <t>Projekt socjalny - badanie i działanie</t>
    </r>
  </si>
  <si>
    <r>
      <rPr>
        <b/>
        <sz val="8"/>
        <rFont val="Arial"/>
        <family val="2"/>
      </rPr>
      <t xml:space="preserve">10-0S-KSZ </t>
    </r>
    <r>
      <rPr>
        <sz val="8"/>
        <rFont val="Arial"/>
        <family val="2"/>
      </rPr>
      <t>Kultura szkoły</t>
    </r>
  </si>
  <si>
    <r>
      <rPr>
        <b/>
        <sz val="8"/>
        <rFont val="Arial"/>
        <family val="2"/>
      </rPr>
      <t xml:space="preserve">10-0S-SZS1 </t>
    </r>
    <r>
      <rPr>
        <sz val="8"/>
        <rFont val="Arial"/>
        <family val="2"/>
      </rPr>
      <t>Szkoła i środowisko</t>
    </r>
  </si>
  <si>
    <r>
      <rPr>
        <b/>
        <sz val="8"/>
        <rFont val="Arial"/>
        <family val="2"/>
      </rPr>
      <t xml:space="preserve">10-0S-MSW1 </t>
    </r>
    <r>
      <rPr>
        <sz val="8"/>
        <rFont val="Arial"/>
        <family val="2"/>
      </rPr>
      <t>Metodyka pracy opiekuńczo-wychowawczej</t>
    </r>
  </si>
  <si>
    <t>specjalizacja nauczycielska: WCZESNE WSPOMAGANIE ROZWOJU DZIECKA, WYCHOWANIE PRZEDSZKOLNE (WWR-WY) – przedmioty specjalnościowe (S)</t>
  </si>
  <si>
    <t>specjalność nauczycielska: EDUKACJA I REHABILITACJA OSÓB Z NIEPEŁNOSPRAWNOŚCIĄ INTELEKTUALNĄ, PEDAGOGIKA OPIEKUŃCZO-WYCHOWAWCZA (ERI-PI)</t>
  </si>
  <si>
    <t xml:space="preserve">PRAKTYKI </t>
  </si>
  <si>
    <t xml:space="preserve"> specjalność nauczycielska: WCZESNE WSPOMAGANIE ROZWOJU DZIECKA, WYCHOWANIE PRZEDSZKOLNE (WWR-WY)</t>
  </si>
  <si>
    <t>specjalność nauczycielska: TERAPIA PEDAGOGICZNA, WCZESNE WSPOMAGANIE ROZWOJU DZIECKA (TPE-WW)</t>
  </si>
  <si>
    <t xml:space="preserve">ŁĄCZNIE </t>
  </si>
  <si>
    <t>Plany 2016/2017</t>
  </si>
  <si>
    <r>
      <rPr>
        <b/>
        <sz val="8"/>
        <rFont val="Arial"/>
        <family val="2"/>
      </rPr>
      <t>10-0S-PWP1</t>
    </r>
    <r>
      <rPr>
        <sz val="8"/>
        <rFont val="Arial"/>
        <family val="2"/>
      </rPr>
      <t xml:space="preserve"> Podstawy wiedzy o przyrodzie</t>
    </r>
  </si>
  <si>
    <r>
      <rPr>
        <b/>
        <sz val="8"/>
        <rFont val="Arial"/>
        <family val="2"/>
      </rPr>
      <t>10-0S-MWS1</t>
    </r>
    <r>
      <rPr>
        <sz val="8"/>
        <rFont val="Arial"/>
        <family val="2"/>
      </rPr>
      <t xml:space="preserve"> Metodyka wychowania i kształtowania umiejętności społecznych dzieci</t>
    </r>
  </si>
  <si>
    <r>
      <rPr>
        <b/>
        <sz val="8"/>
        <color indexed="10"/>
        <rFont val="Arial"/>
        <family val="2"/>
      </rPr>
      <t>51-JEZ4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Język obcy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- 4 </t>
    </r>
    <r>
      <rPr>
        <i/>
        <sz val="8"/>
        <rFont val="Arial"/>
        <family val="2"/>
      </rPr>
      <t>(kontynuacja)</t>
    </r>
  </si>
  <si>
    <r>
      <rPr>
        <b/>
        <sz val="8"/>
        <color indexed="10"/>
        <rFont val="Arial"/>
        <family val="2"/>
      </rPr>
      <t>51-JEZ3</t>
    </r>
    <r>
      <rPr>
        <b/>
        <sz val="8"/>
        <rFont val="Arial"/>
        <family val="2"/>
      </rPr>
      <t xml:space="preserve"> J</t>
    </r>
    <r>
      <rPr>
        <sz val="8"/>
        <rFont val="Arial"/>
        <family val="2"/>
      </rPr>
      <t xml:space="preserve">ęzyk obcy - 3 </t>
    </r>
    <r>
      <rPr>
        <i/>
        <sz val="8"/>
        <rFont val="Arial"/>
        <family val="2"/>
      </rPr>
      <t>(kontynuacja)</t>
    </r>
  </si>
  <si>
    <r>
      <rPr>
        <b/>
        <sz val="8"/>
        <color indexed="10"/>
        <rFont val="Arial"/>
        <family val="2"/>
      </rPr>
      <t>51-JEZ2</t>
    </r>
    <r>
      <rPr>
        <sz val="8"/>
        <rFont val="Arial"/>
        <family val="2"/>
      </rPr>
      <t xml:space="preserve"> Język obcy - 2 </t>
    </r>
    <r>
      <rPr>
        <i/>
        <sz val="8"/>
        <rFont val="Arial"/>
        <family val="2"/>
      </rPr>
      <t>(kontynuacja)</t>
    </r>
  </si>
  <si>
    <r>
      <rPr>
        <b/>
        <sz val="8"/>
        <color indexed="10"/>
        <rFont val="Arial"/>
        <family val="2"/>
      </rPr>
      <t>51-JEZ1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Język obcy - 1</t>
    </r>
  </si>
  <si>
    <r>
      <rPr>
        <b/>
        <sz val="8"/>
        <color indexed="10"/>
        <rFont val="Arial"/>
        <family val="2"/>
      </rPr>
      <t>00-0F-BHP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Bezpieczeństwo i higiena pracy</t>
    </r>
  </si>
  <si>
    <t>00000000</t>
  </si>
  <si>
    <t>specjalność nauczycielska: TERAPIA PEDAGOGICZNA, WCZESNE WSPOMAGANIE ROZWOJU DZIECKA (TPE-WW) – przedmioty specjalnościowe (S)</t>
  </si>
  <si>
    <r>
      <rPr>
        <b/>
        <sz val="8"/>
        <color indexed="10"/>
        <rFont val="Arial"/>
        <family val="2"/>
      </rPr>
      <t>10-2F-HWI1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Historia wychowania</t>
    </r>
  </si>
  <si>
    <r>
      <rPr>
        <b/>
        <sz val="8"/>
        <color indexed="10"/>
        <rFont val="Arial"/>
        <family val="2"/>
      </rPr>
      <t>10-2F-SOC</t>
    </r>
    <r>
      <rPr>
        <sz val="8"/>
        <rFont val="Arial"/>
        <family val="2"/>
      </rPr>
      <t xml:space="preserve"> Podstawy socjologii</t>
    </r>
  </si>
  <si>
    <r>
      <rPr>
        <b/>
        <sz val="8"/>
        <color indexed="10"/>
        <rFont val="Arial"/>
        <family val="2"/>
      </rPr>
      <t>10-2F-PES1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Pedagogika specjalna</t>
    </r>
  </si>
  <si>
    <r>
      <rPr>
        <b/>
        <sz val="8"/>
        <color indexed="10"/>
        <rFont val="Arial"/>
        <family val="2"/>
      </rPr>
      <t>10-2F-EIW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Edukacja integracyjna i włączająca</t>
    </r>
  </si>
  <si>
    <r>
      <rPr>
        <b/>
        <sz val="8"/>
        <color indexed="10"/>
        <rFont val="Arial"/>
        <family val="2"/>
      </rPr>
      <t>10-2S-PDU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Pedeutologia</t>
    </r>
  </si>
  <si>
    <r>
      <rPr>
        <b/>
        <sz val="8"/>
        <color indexed="10"/>
        <rFont val="Arial"/>
        <family val="2"/>
      </rPr>
      <t>10-2F-NTP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Nowoczesne technologie w oddziaływaniach pedagogicznych</t>
    </r>
  </si>
  <si>
    <r>
      <rPr>
        <b/>
        <sz val="8"/>
        <color indexed="10"/>
        <rFont val="Arial"/>
        <family val="2"/>
      </rPr>
      <t>10-2F-EOZ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Etyka ogólna i zawodowa</t>
    </r>
  </si>
  <si>
    <r>
      <rPr>
        <b/>
        <sz val="8"/>
        <color indexed="10"/>
        <rFont val="Arial"/>
        <family val="2"/>
      </rPr>
      <t>10-PC-LI1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Seminarium dyplomowe - 1</t>
    </r>
  </si>
  <si>
    <r>
      <rPr>
        <b/>
        <sz val="8"/>
        <color indexed="10"/>
        <rFont val="Arial"/>
        <family val="2"/>
      </rPr>
      <t>10-PC-LI2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Seminarium dyplomowe - 2 </t>
    </r>
  </si>
  <si>
    <r>
      <rPr>
        <b/>
        <sz val="7"/>
        <color indexed="8"/>
        <rFont val="Arial"/>
        <family val="2"/>
      </rPr>
      <t xml:space="preserve">specjalność nauczycielska: </t>
    </r>
    <r>
      <rPr>
        <b/>
        <sz val="8"/>
        <color indexed="8"/>
        <rFont val="Arial"/>
        <family val="2"/>
      </rPr>
      <t>EDUKACJA I REHABILITACJA OSÓB Z NIEPEŁNOSPRAWNOŚCIĄ INTELEKTUALNĄ, PEDAGOGIKA OPIEKUŃCZO-WYCHOWAWCZA (ERI-PI) – przedmioty specjalnościowe (S)</t>
    </r>
  </si>
  <si>
    <r>
      <t xml:space="preserve">RAZEM </t>
    </r>
    <r>
      <rPr>
        <b/>
        <i/>
        <sz val="8"/>
        <color indexed="12"/>
        <rFont val="Arial"/>
        <family val="2"/>
      </rPr>
      <t>(bez praktyk)</t>
    </r>
  </si>
  <si>
    <r>
      <t xml:space="preserve">10-2S-PCI </t>
    </r>
    <r>
      <rPr>
        <sz val="8"/>
        <rFont val="Arial"/>
        <family val="2"/>
      </rPr>
      <t>Pedagogika czasu wolnego osób z niepełnosprawnością intelektualną</t>
    </r>
  </si>
  <si>
    <r>
      <rPr>
        <b/>
        <sz val="8"/>
        <rFont val="Arial"/>
        <family val="2"/>
      </rPr>
      <t>10-2S-KIN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Kształcenie integracyjne i włączające</t>
    </r>
  </si>
  <si>
    <r>
      <rPr>
        <b/>
        <sz val="8"/>
        <color indexed="10"/>
        <rFont val="Arial"/>
        <family val="2"/>
      </rPr>
      <t>10-2P-ERI1b</t>
    </r>
    <r>
      <rPr>
        <sz val="8"/>
        <rFont val="Arial"/>
        <family val="2"/>
      </rPr>
      <t xml:space="preserve"> Praktyka asystencka w placówkach szkolnictwa specjalnego dla uczniów z niepełnosprawnością intelektualną w stopniu umiarkowanym lub znacznym</t>
    </r>
  </si>
  <si>
    <r>
      <rPr>
        <b/>
        <sz val="8"/>
        <color indexed="10"/>
        <rFont val="Arial"/>
        <family val="2"/>
      </rPr>
      <t>10-2P-ERI1c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asystencka w placówkach szkolnictwa specjalnego dla uczniów z niepełnosprawnością intelektualną w stopniu lekkim</t>
    </r>
  </si>
  <si>
    <r>
      <rPr>
        <b/>
        <sz val="8"/>
        <color indexed="10"/>
        <rFont val="Arial"/>
        <family val="2"/>
      </rPr>
      <t>10-2P-ERI2b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asystencko-pedagogiczna w przedszkolach specjalnych dla dzieci z niepełnosprawnością intelektualną w stopniu umiarkowanym lub znacznym</t>
    </r>
  </si>
  <si>
    <r>
      <rPr>
        <b/>
        <sz val="8"/>
        <color indexed="10"/>
        <rFont val="Arial"/>
        <family val="2"/>
      </rPr>
      <t>10-2P-ERI2c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asystencko-pedagogiczna w szkołach podstawowych lub gimnazjach dla uczniów z niepełnosprawnością intelektualną w stopniu umiarkowanym lub znacznym</t>
    </r>
  </si>
  <si>
    <r>
      <t xml:space="preserve">10-2P-ERI3b </t>
    </r>
    <r>
      <rPr>
        <sz val="8"/>
        <rFont val="Arial"/>
        <family val="2"/>
      </rPr>
      <t>Praktyka pedagogiczno-dyplomowa w zespołach rewalidacyjno-wychowawczych</t>
    </r>
  </si>
  <si>
    <r>
      <rPr>
        <b/>
        <sz val="8"/>
        <color indexed="10"/>
        <rFont val="Arial"/>
        <family val="2"/>
      </rPr>
      <t>10-2P-ERI3c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- dyplomowa w szkołach podstawowych dla uczniów z niepełnosprawnością intelektualną w stopniu lekkim</t>
    </r>
  </si>
  <si>
    <r>
      <rPr>
        <b/>
        <sz val="8"/>
        <color indexed="10"/>
        <rFont val="Arial"/>
        <family val="2"/>
      </rPr>
      <t>10-2S-MWR1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Metody współpracy z rodziną</t>
    </r>
  </si>
  <si>
    <r>
      <t xml:space="preserve">10-0S-MW1a </t>
    </r>
    <r>
      <rPr>
        <sz val="8"/>
        <rFont val="Arial"/>
        <family val="2"/>
      </rPr>
      <t>Metodyka pracy opiekuńczo-wychowawczej - 1</t>
    </r>
  </si>
  <si>
    <r>
      <t xml:space="preserve">10-0S-MW2a </t>
    </r>
    <r>
      <rPr>
        <sz val="8"/>
        <rFont val="Arial"/>
        <family val="2"/>
      </rPr>
      <t>Metodyka pracy opiekuńczo-wychowawczej - 2</t>
    </r>
  </si>
  <si>
    <r>
      <t xml:space="preserve">10-0S-MW3 </t>
    </r>
    <r>
      <rPr>
        <sz val="8"/>
        <rFont val="Arial"/>
        <family val="2"/>
      </rPr>
      <t>Metodyka pracy opiekuńczo-wychowawczej - 3</t>
    </r>
  </si>
  <si>
    <r>
      <rPr>
        <b/>
        <sz val="8"/>
        <rFont val="Arial"/>
        <family val="2"/>
      </rPr>
      <t>10-0S-SSW</t>
    </r>
    <r>
      <rPr>
        <sz val="8"/>
        <rFont val="Arial"/>
        <family val="2"/>
      </rPr>
      <t xml:space="preserve"> Szkoła jako środowisko wychowawcze</t>
    </r>
  </si>
  <si>
    <r>
      <rPr>
        <b/>
        <sz val="8"/>
        <color indexed="10"/>
        <rFont val="Arial"/>
        <family val="2"/>
      </rPr>
      <t xml:space="preserve">10-0P-PI2b </t>
    </r>
    <r>
      <rPr>
        <sz val="8"/>
        <rFont val="Arial"/>
        <family val="2"/>
      </rPr>
      <t>Praktyka pedagogiczna w placówkach opiekuńczo-wychowawczych</t>
    </r>
  </si>
  <si>
    <r>
      <rPr>
        <b/>
        <sz val="8"/>
        <color indexed="10"/>
        <rFont val="Arial"/>
        <family val="2"/>
      </rPr>
      <t>10-0P-PI3b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Praktyka pedagogiczna w placówkach edukacyjnych w zakresie pracy opiekuńczo-wychowawczej</t>
    </r>
  </si>
  <si>
    <r>
      <rPr>
        <b/>
        <sz val="8"/>
        <color indexed="10"/>
        <rFont val="Arial"/>
        <family val="2"/>
      </rPr>
      <t>10-2P-LOG1a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asystencka (wprowadzająca - śródroczna) w gabinetach logopedycznych w przedszkolach</t>
    </r>
  </si>
  <si>
    <r>
      <rPr>
        <b/>
        <sz val="8"/>
        <color indexed="10"/>
        <rFont val="Arial"/>
        <family val="2"/>
      </rPr>
      <t>10-2P-LOG2b</t>
    </r>
    <r>
      <rPr>
        <sz val="8"/>
        <rFont val="Arial"/>
        <family val="2"/>
      </rPr>
      <t xml:space="preserve"> Praktyka pedagogiczna asystencka (wprowadzająca - śródroczna) w gabinetach logopedycznych w szkołach podstawowych</t>
    </r>
  </si>
  <si>
    <r>
      <rPr>
        <b/>
        <sz val="8"/>
        <color indexed="10"/>
        <rFont val="Arial"/>
        <family val="2"/>
      </rPr>
      <t>10-2P-LOG2c</t>
    </r>
    <r>
      <rPr>
        <sz val="8"/>
        <rFont val="Arial"/>
        <family val="2"/>
      </rPr>
      <t xml:space="preserve"> Praktyka pedagogiczna (śródroczna) w gabinetach logopedycznych w przedszkolach lub szkołach</t>
    </r>
  </si>
  <si>
    <r>
      <rPr>
        <b/>
        <sz val="8"/>
        <color indexed="10"/>
        <rFont val="Arial"/>
        <family val="2"/>
      </rPr>
      <t>10-2P-LOG3c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(śródroczna) w gabinetach logopedycznych w przedszkolach lub szkołach podstawowych w zakresie badań przesiewowych</t>
    </r>
  </si>
  <si>
    <r>
      <rPr>
        <b/>
        <sz val="8"/>
        <color indexed="10"/>
        <rFont val="Arial"/>
        <family val="2"/>
      </rPr>
      <t>10-2P-LOG3d</t>
    </r>
    <r>
      <rPr>
        <sz val="8"/>
        <rFont val="Arial"/>
        <family val="2"/>
      </rPr>
      <t xml:space="preserve"> Praktyka pedagogiczna dyplomowa (śródroczna) w gabinetach logopedycznych w placówkach oświatowych</t>
    </r>
  </si>
  <si>
    <r>
      <rPr>
        <b/>
        <sz val="8"/>
        <color indexed="10"/>
        <rFont val="Arial"/>
        <family val="2"/>
      </rPr>
      <t xml:space="preserve">10-0S-PPW </t>
    </r>
    <r>
      <rPr>
        <sz val="8"/>
        <rFont val="Arial"/>
        <family val="2"/>
      </rPr>
      <t>Pedagogiczne podstawy wychowania przedszkolnego</t>
    </r>
  </si>
  <si>
    <r>
      <rPr>
        <b/>
        <sz val="8"/>
        <color indexed="10"/>
        <rFont val="Arial"/>
        <family val="2"/>
      </rPr>
      <t xml:space="preserve">10-0S-POE </t>
    </r>
    <r>
      <rPr>
        <sz val="8"/>
        <rFont val="Arial"/>
        <family val="2"/>
      </rPr>
      <t>Pedagogiczne podstawy edukacji wczesnoszkolnej</t>
    </r>
  </si>
  <si>
    <r>
      <rPr>
        <b/>
        <sz val="8"/>
        <color indexed="10"/>
        <rFont val="Arial"/>
        <family val="2"/>
      </rPr>
      <t xml:space="preserve">10-0S-PZS </t>
    </r>
    <r>
      <rPr>
        <sz val="8"/>
        <rFont val="Arial"/>
        <family val="2"/>
      </rPr>
      <t>Przygotowanie dziecka do nauki w szkole</t>
    </r>
  </si>
  <si>
    <r>
      <rPr>
        <b/>
        <sz val="8"/>
        <color indexed="10"/>
        <rFont val="Arial"/>
        <family val="2"/>
      </rPr>
      <t xml:space="preserve">10-0S-PUP </t>
    </r>
    <r>
      <rPr>
        <sz val="8"/>
        <rFont val="Arial"/>
        <family val="2"/>
      </rPr>
      <t>Podstawy wiedzy i umiejętności z języka polskiego</t>
    </r>
  </si>
  <si>
    <r>
      <rPr>
        <b/>
        <sz val="8"/>
        <color indexed="10"/>
        <rFont val="Arial"/>
        <family val="2"/>
      </rPr>
      <t>10-0S-MUK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Metodyka kształcenia umiejętności technicznych i komputerowych</t>
    </r>
  </si>
  <si>
    <r>
      <rPr>
        <b/>
        <sz val="8"/>
        <color indexed="10"/>
        <rFont val="Arial"/>
        <family val="2"/>
      </rPr>
      <t>10-0P-PW2a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w przedszkolu</t>
    </r>
  </si>
  <si>
    <r>
      <rPr>
        <b/>
        <sz val="8"/>
        <color indexed="10"/>
        <rFont val="Arial"/>
        <family val="2"/>
      </rPr>
      <t>10-0P-PW3b</t>
    </r>
    <r>
      <rPr>
        <sz val="8"/>
        <rFont val="Arial"/>
        <family val="2"/>
      </rPr>
      <t xml:space="preserve"> Praktyka pedagogiczna w kl. I-III w szkole podstawowej</t>
    </r>
  </si>
  <si>
    <t>specjalizacja nauczycielska: PEDAGOGIKA TERAPEUTYCZNO-LECZNICZA, EDUKACJA WCZESNOSZKOLNA (PTL-ED) – przedmioty specjalnościowe (S)</t>
  </si>
  <si>
    <t>specjalność nauczycielska: SURDOPEDAGOGIKA, EDUKACJA WCZESNOSZKOLNA (SUR-ED) – przedmioty specjalnościowe (S)</t>
  </si>
  <si>
    <r>
      <t xml:space="preserve">specjalność druga: EDUKACJA WCZESNOSZKOLNA – przedmioty specjalnościowe (S) </t>
    </r>
    <r>
      <rPr>
        <b/>
        <sz val="8"/>
        <color indexed="10"/>
        <rFont val="Arial"/>
        <family val="2"/>
      </rPr>
      <t>SUR</t>
    </r>
  </si>
  <si>
    <t>specjalność nauczycielska: TYFLOPEDAGOGIKA, EDUKACJA WCZESNOSZKOLNA (TYF-ED) – przedmioty specjalnościowe (S)</t>
  </si>
  <si>
    <t>specjalizacja nauczycielska: PEDAGOGIKA TERAPEUTYCZNO-LECZNICZA, EDUKACJA WCZESNOSZKOLNA (PTL-ED)</t>
  </si>
  <si>
    <t>specjalność nauczycielska: SURDOPEDAGOGIKA, EDUKACJA WCZESNOSZKOLNA (SUR-ED)</t>
  </si>
  <si>
    <t>specjalność nauczycielska: TYFLOPEDAGOGIKA, EDUKACJA WCZESNOSZKOLNA (TYF-ED)</t>
  </si>
  <si>
    <r>
      <rPr>
        <b/>
        <sz val="8"/>
        <color indexed="10"/>
        <rFont val="Arial"/>
        <family val="2"/>
      </rPr>
      <t>10-2P-PRE1a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w placówkach opiekuńczo-wychowawczych (domy dziecka, świetlice środowiskowe, świetlice socjoterapeutyczne)</t>
    </r>
  </si>
  <si>
    <r>
      <rPr>
        <b/>
        <sz val="8"/>
        <color indexed="10"/>
        <rFont val="Arial"/>
        <family val="2"/>
      </rPr>
      <t>10-2P-PRE2a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w placówkach resocjalizacyjnych (zespoły kuratorskie służby sądowniczej, policja, zakłady poprawcze, ośrodki wychowawcze, ośrodki socjoterapeutyczne, schroniska dla nieletnich)</t>
    </r>
  </si>
  <si>
    <r>
      <rPr>
        <b/>
        <sz val="8"/>
        <color indexed="10"/>
        <rFont val="Arial"/>
        <family val="2"/>
      </rPr>
      <t>10-2P-PRE3b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w placówkach penitencjarnych (zakłady karne, areszty śledcze)</t>
    </r>
  </si>
  <si>
    <r>
      <rPr>
        <b/>
        <sz val="8"/>
        <color indexed="10"/>
        <rFont val="Arial"/>
        <family val="2"/>
      </rPr>
      <t>10-2P-PRE3c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- dyplomowa</t>
    </r>
  </si>
  <si>
    <r>
      <rPr>
        <b/>
        <sz val="8"/>
        <color indexed="10"/>
        <rFont val="Arial"/>
        <family val="2"/>
      </rPr>
      <t>10-0P-PI2b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Praktyka pedagogiczna w placówkach opiekuńczo-wychowawczych</t>
    </r>
  </si>
  <si>
    <r>
      <rPr>
        <b/>
        <sz val="8"/>
        <color indexed="10"/>
        <rFont val="Arial"/>
        <family val="2"/>
      </rPr>
      <t>10-2S-SUR1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Surdopedagogika</t>
    </r>
  </si>
  <si>
    <r>
      <rPr>
        <b/>
        <sz val="8"/>
        <color indexed="10"/>
        <rFont val="Arial"/>
        <family val="2"/>
      </rPr>
      <t>10-2S-PAT1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Podstawy audiologii i techniczne środki korekcyjne</t>
    </r>
  </si>
  <si>
    <r>
      <rPr>
        <b/>
        <sz val="8"/>
        <color indexed="10"/>
        <rFont val="Arial"/>
        <family val="2"/>
      </rPr>
      <t>10-2S-NJE1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Nauka o języku</t>
    </r>
  </si>
  <si>
    <r>
      <rPr>
        <b/>
        <sz val="8"/>
        <color indexed="10"/>
        <rFont val="Arial"/>
        <family val="2"/>
      </rPr>
      <t>10-2S-SRD2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Stymulacja operacyjnego rozumowania dziecka z wadą słuchu</t>
    </r>
  </si>
  <si>
    <r>
      <rPr>
        <b/>
        <sz val="8"/>
        <color indexed="10"/>
        <rFont val="Arial"/>
        <family val="2"/>
      </rPr>
      <t>10-2S-PDS1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Podstawy psychologii dziecka z wadą słuchu</t>
    </r>
  </si>
  <si>
    <r>
      <rPr>
        <b/>
        <sz val="8"/>
        <rFont val="Arial"/>
        <family val="2"/>
      </rPr>
      <t xml:space="preserve">10-2S-PJM2 </t>
    </r>
    <r>
      <rPr>
        <sz val="8"/>
        <rFont val="Arial"/>
        <family val="2"/>
      </rPr>
      <t>Polski język migowy (PJM) 2</t>
    </r>
  </si>
  <si>
    <r>
      <t xml:space="preserve">10-2S-PJM1 </t>
    </r>
    <r>
      <rPr>
        <sz val="8"/>
        <rFont val="Arial"/>
        <family val="2"/>
      </rPr>
      <t>Polski język migowy (PJM) 1</t>
    </r>
  </si>
  <si>
    <r>
      <rPr>
        <b/>
        <sz val="8"/>
        <color indexed="10"/>
        <rFont val="Arial"/>
        <family val="2"/>
      </rPr>
      <t>10-2P-SUR1a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asystencka w placówkach dla dzieci z wadą słuchu</t>
    </r>
  </si>
  <si>
    <r>
      <rPr>
        <b/>
        <sz val="8"/>
        <color indexed="10"/>
        <rFont val="Arial"/>
        <family val="2"/>
      </rPr>
      <t>10-2P-SUR2b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asystencko-pedagogiczna w poradniach rehabilitacyjnych dla dzieci z wadą słuchu</t>
    </r>
  </si>
  <si>
    <r>
      <rPr>
        <b/>
        <sz val="8"/>
        <color indexed="10"/>
        <rFont val="Arial"/>
        <family val="2"/>
      </rPr>
      <t>10-2P-SUR2c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asystencko-pedagogiczna w specjalnych przedszkolach dla dzieci z wadą słuchu</t>
    </r>
  </si>
  <si>
    <r>
      <rPr>
        <b/>
        <sz val="8"/>
        <color indexed="10"/>
        <rFont val="Arial"/>
        <family val="2"/>
      </rPr>
      <t>10-2P-SUR3b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w specjalnych szkołach podstawowych dla uczniów słabosłyszących – etap edukacji wczesnoszkolnej</t>
    </r>
  </si>
  <si>
    <r>
      <rPr>
        <b/>
        <sz val="8"/>
        <color indexed="10"/>
        <rFont val="Arial"/>
        <family val="2"/>
      </rPr>
      <t>10-2P-SUR3c</t>
    </r>
    <r>
      <rPr>
        <sz val="8"/>
        <rFont val="Arial"/>
        <family val="2"/>
      </rPr>
      <t xml:space="preserve"> Praktyka pedagogiczna w specjalnych szkołach podstawowych dla uczniów niesłyszących – etap edukacji wczesnoszkolnej oraz w internacie</t>
    </r>
  </si>
  <si>
    <r>
      <rPr>
        <b/>
        <sz val="8"/>
        <color indexed="10"/>
        <rFont val="Arial"/>
        <family val="2"/>
      </rPr>
      <t xml:space="preserve">10-0S-PUM </t>
    </r>
    <r>
      <rPr>
        <sz val="8"/>
        <rFont val="Arial"/>
        <family val="2"/>
      </rPr>
      <t>Podstawy wiedzy i umiejętności z matematyki</t>
    </r>
  </si>
  <si>
    <r>
      <rPr>
        <b/>
        <sz val="8"/>
        <color indexed="10"/>
        <rFont val="Arial"/>
        <family val="2"/>
      </rPr>
      <t xml:space="preserve">10-0S-MUK </t>
    </r>
    <r>
      <rPr>
        <sz val="8"/>
        <rFont val="Arial"/>
        <family val="2"/>
      </rPr>
      <t>Metodyka kształcenia umiejętności technicznych i komputerowych</t>
    </r>
  </si>
  <si>
    <r>
      <rPr>
        <b/>
        <sz val="8"/>
        <color indexed="10"/>
        <rFont val="Arial"/>
        <family val="2"/>
      </rPr>
      <t xml:space="preserve">10-0S-MZR </t>
    </r>
    <r>
      <rPr>
        <sz val="8"/>
        <rFont val="Arial"/>
        <family val="2"/>
      </rPr>
      <t>Metodyka zajęć z zakresu edukacji przyrodniczej</t>
    </r>
  </si>
  <si>
    <r>
      <rPr>
        <b/>
        <sz val="8"/>
        <color indexed="10"/>
        <rFont val="Arial"/>
        <family val="2"/>
      </rPr>
      <t>10-2P-TYF1b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asystencka w przedszkolach dla dzieci słabowidzących</t>
    </r>
  </si>
  <si>
    <r>
      <rPr>
        <b/>
        <sz val="8"/>
        <color indexed="10"/>
        <rFont val="Arial"/>
        <family val="2"/>
      </rPr>
      <t>10-2P-TYF1c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asystencka w internatach dla dzieci słabowidzących i niewidomych</t>
    </r>
  </si>
  <si>
    <r>
      <rPr>
        <b/>
        <sz val="8"/>
        <color indexed="10"/>
        <rFont val="Arial"/>
        <family val="2"/>
      </rPr>
      <t>10-2P-TYF2b</t>
    </r>
    <r>
      <rPr>
        <sz val="8"/>
        <rFont val="Arial"/>
        <family val="2"/>
      </rPr>
      <t xml:space="preserve"> Praktyka asystencko-pedagogiczna w specjalnych ośrodkach szkolno-wychowawczych dla dzieci słabowidzących i niewidomych</t>
    </r>
  </si>
  <si>
    <r>
      <rPr>
        <b/>
        <sz val="8"/>
        <color indexed="10"/>
        <rFont val="Arial"/>
        <family val="2"/>
      </rPr>
      <t>10-2P-TYF2c</t>
    </r>
    <r>
      <rPr>
        <sz val="8"/>
        <rFont val="Arial"/>
        <family val="2"/>
      </rPr>
      <t xml:space="preserve"> Praktyka asystencko-pedagogiczna w zakresie nauczania orientacji przestrzennej i samodzielnego poruszania się osób z dysfunkcją wzroku</t>
    </r>
  </si>
  <si>
    <r>
      <rPr>
        <b/>
        <sz val="8"/>
        <color indexed="10"/>
        <rFont val="Arial"/>
        <family val="2"/>
      </rPr>
      <t>10-2P-TYF3b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- dyplomowa w placówkach edukacyjnych dla uczniów z dysfunkcją wzroku</t>
    </r>
  </si>
  <si>
    <r>
      <rPr>
        <b/>
        <sz val="8"/>
        <color indexed="10"/>
        <rFont val="Arial"/>
        <family val="2"/>
      </rPr>
      <t>10-2P-TYF3c</t>
    </r>
    <r>
      <rPr>
        <sz val="8"/>
        <rFont val="Arial"/>
        <family val="2"/>
      </rPr>
      <t xml:space="preserve"> Praktyka pedagogiczna śródroczna w zakresie nauczania orientacji przestrzennej i samodzielnego poruszania się osób z dysfunkcją wzroku</t>
    </r>
  </si>
  <si>
    <r>
      <t xml:space="preserve">10-0S-PPW </t>
    </r>
    <r>
      <rPr>
        <sz val="8"/>
        <rFont val="Arial"/>
        <family val="2"/>
      </rPr>
      <t>Pedagogiczne podstawy wychowania przedszkolnego</t>
    </r>
  </si>
  <si>
    <r>
      <rPr>
        <b/>
        <sz val="8"/>
        <color indexed="10"/>
        <rFont val="Arial"/>
        <family val="2"/>
      </rPr>
      <t>10-0S-POE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Pedagogiczne podstawy edukacji wczesnoszkolnej</t>
    </r>
  </si>
  <si>
    <r>
      <rPr>
        <b/>
        <sz val="8"/>
        <color indexed="10"/>
        <rFont val="Arial"/>
        <family val="2"/>
      </rPr>
      <t>10-0S-PZS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Przygotowanie dziecka do nauki w szkole</t>
    </r>
  </si>
  <si>
    <r>
      <rPr>
        <b/>
        <sz val="8"/>
        <color indexed="10"/>
        <rFont val="Arial"/>
        <family val="2"/>
      </rPr>
      <t xml:space="preserve">10-2S-LOR1 </t>
    </r>
    <r>
      <rPr>
        <sz val="8"/>
        <rFont val="Arial"/>
        <family val="2"/>
      </rPr>
      <t>Logorytmika</t>
    </r>
  </si>
  <si>
    <r>
      <rPr>
        <b/>
        <sz val="8"/>
        <color indexed="10"/>
        <rFont val="Arial"/>
        <family val="2"/>
      </rPr>
      <t>10-2S-MS1</t>
    </r>
    <r>
      <rPr>
        <b/>
        <sz val="8"/>
        <color indexed="62"/>
        <rFont val="Arial"/>
        <family val="2"/>
      </rPr>
      <t xml:space="preserve"> </t>
    </r>
    <r>
      <rPr>
        <sz val="8"/>
        <rFont val="Arial"/>
        <family val="2"/>
      </rPr>
      <t>Metodyka zajęć stymulacyjno-kompensacyjnych z dzieckiem z wadą słuchu - 1</t>
    </r>
  </si>
  <si>
    <r>
      <rPr>
        <b/>
        <sz val="8"/>
        <color indexed="10"/>
        <rFont val="Arial"/>
        <family val="2"/>
      </rPr>
      <t>10-2S-MS2</t>
    </r>
    <r>
      <rPr>
        <b/>
        <sz val="8"/>
        <color indexed="62"/>
        <rFont val="Arial"/>
        <family val="2"/>
      </rPr>
      <t xml:space="preserve"> </t>
    </r>
    <r>
      <rPr>
        <sz val="8"/>
        <rFont val="Arial"/>
        <family val="2"/>
      </rPr>
      <t>Metodyka zajęć stymulacyjno-kompensacyjnych z dzieckiem z wadą słuchu - 2</t>
    </r>
  </si>
  <si>
    <r>
      <rPr>
        <b/>
        <sz val="8"/>
        <color indexed="10"/>
        <rFont val="Arial"/>
        <family val="2"/>
      </rPr>
      <t xml:space="preserve">10-2P-WWR1b </t>
    </r>
    <r>
      <rPr>
        <sz val="8"/>
        <rFont val="Arial"/>
        <family val="2"/>
      </rPr>
      <t>Praktyka asystencka w placówkach wczesnej interwencji i wczesnego wspomagania rozwoju dziecka</t>
    </r>
  </si>
  <si>
    <r>
      <rPr>
        <b/>
        <sz val="8"/>
        <color indexed="10"/>
        <rFont val="Arial"/>
        <family val="2"/>
      </rPr>
      <t>10-2P-WWR1c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asystencka w placówkach opieki nad małym dzieckiem: żłobki, kluby malucha, domy małego dziecka</t>
    </r>
  </si>
  <si>
    <r>
      <rPr>
        <b/>
        <sz val="8"/>
        <color indexed="10"/>
        <rFont val="Arial"/>
        <family val="2"/>
      </rPr>
      <t>10-2P-WWR2c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asystencko-pedagogiczna w placówkach wczesnej interwencji i wczesnego wspomagania rozwoju dziecka z zaburzeniami słuchu</t>
    </r>
  </si>
  <si>
    <r>
      <rPr>
        <b/>
        <sz val="8"/>
        <color indexed="10"/>
        <rFont val="Arial"/>
        <family val="2"/>
      </rPr>
      <t>10-2P-WWR2d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asystencko-pedagogiczna w placówkach opieki nad małym dzieckiem: żłobki, kluby malucha, domy małego dziecka</t>
    </r>
  </si>
  <si>
    <r>
      <rPr>
        <b/>
        <sz val="8"/>
        <color indexed="10"/>
        <rFont val="Arial"/>
        <family val="2"/>
      </rPr>
      <t>10-2P-WWR3d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asystencko-pedagogiczna w placówkach przedszkolnych (oddziałach integracyjnych i specjalnych) realizujących wczesne wspomaganie rozwoju dziecka</t>
    </r>
  </si>
  <si>
    <r>
      <rPr>
        <b/>
        <sz val="8"/>
        <color indexed="10"/>
        <rFont val="Arial"/>
        <family val="2"/>
      </rPr>
      <t>10-2P-WWR3e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asystencko-pedagogiczna w placówkach opieki nad małym dzieckiem</t>
    </r>
  </si>
  <si>
    <r>
      <rPr>
        <b/>
        <sz val="8"/>
        <color indexed="10"/>
        <rFont val="Arial"/>
        <family val="2"/>
      </rPr>
      <t>10-2P-WWR3f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(dyplomowa) w placówkach wczesnej interwencji i wczesnego wspomagania rozwoju dziecka</t>
    </r>
  </si>
  <si>
    <r>
      <rPr>
        <b/>
        <sz val="8"/>
        <rFont val="Arial"/>
        <family val="2"/>
      </rPr>
      <t>10-0S-WZF1</t>
    </r>
    <r>
      <rPr>
        <sz val="8"/>
        <rFont val="Czcionka tekstu podstawowego"/>
        <family val="2"/>
      </rPr>
      <t xml:space="preserve"> Wychowanie zdrowotne i fizyczne - metodyka</t>
    </r>
  </si>
  <si>
    <r>
      <rPr>
        <b/>
        <sz val="8"/>
        <rFont val="Arial"/>
        <family val="2"/>
      </rPr>
      <t>10-0S-WKU1</t>
    </r>
    <r>
      <rPr>
        <sz val="8"/>
        <rFont val="Czcionka tekstu podstawowego"/>
        <family val="2"/>
      </rPr>
      <t xml:space="preserve"> Wychowanie i kształtowanie umiejętności społecznych dzieci - metodyka</t>
    </r>
  </si>
  <si>
    <r>
      <t>10-0S-RMG1</t>
    </r>
    <r>
      <rPr>
        <sz val="8"/>
        <rFont val="Arial"/>
        <family val="2"/>
      </rPr>
      <t xml:space="preserve"> Rozwój mowy, gotowość do nauki czytania i pisania - metodyka</t>
    </r>
  </si>
  <si>
    <r>
      <t>10-0S-EMD1</t>
    </r>
    <r>
      <rPr>
        <sz val="8"/>
        <rFont val="Arial"/>
        <family val="2"/>
      </rPr>
      <t xml:space="preserve"> Edukacja matematyczna dzieci ze wspomaganiem rozwoju umysłowego - metodyka</t>
    </r>
  </si>
  <si>
    <r>
      <t xml:space="preserve">10-0S-PED1 </t>
    </r>
    <r>
      <rPr>
        <sz val="8"/>
        <rFont val="Arial"/>
        <family val="2"/>
      </rPr>
      <t xml:space="preserve">Przyroda w edukacji - metodyka </t>
    </r>
  </si>
  <si>
    <r>
      <t>10-0S-WST</t>
    </r>
    <r>
      <rPr>
        <sz val="8"/>
        <rFont val="Arial"/>
        <family val="2"/>
      </rPr>
      <t xml:space="preserve"> Wychowanie przez sztuk</t>
    </r>
    <r>
      <rPr>
        <sz val="8"/>
        <rFont val="Czcionka tekstu podstawowego"/>
        <family val="2"/>
      </rPr>
      <t>ę i technikę - metodyka</t>
    </r>
  </si>
  <si>
    <r>
      <rPr>
        <b/>
        <sz val="8"/>
        <color indexed="10"/>
        <rFont val="Arial"/>
        <family val="2"/>
      </rPr>
      <t>10-0P-WY2b</t>
    </r>
    <r>
      <rPr>
        <sz val="8"/>
        <rFont val="Czcionka tekstu podstawowego"/>
        <family val="2"/>
      </rPr>
      <t xml:space="preserve"> Praktyka asystencko-pedagogiczna w placówkach wychowania przedszkolnego – przedszkola ogólnodostępne</t>
    </r>
  </si>
  <si>
    <r>
      <rPr>
        <b/>
        <sz val="8"/>
        <color indexed="10"/>
        <rFont val="Arial"/>
        <family val="2"/>
      </rPr>
      <t>10-0P-WY3c</t>
    </r>
    <r>
      <rPr>
        <sz val="8"/>
        <rFont val="Arial"/>
        <family val="2"/>
      </rPr>
      <t xml:space="preserve"> Praktyka pedagogiczna w placówkach wycho</t>
    </r>
    <r>
      <rPr>
        <sz val="8"/>
        <rFont val="Czcionka tekstu podstawowego"/>
        <family val="2"/>
      </rPr>
      <t>wania przedszkolnego – przedszkola ogólnodostępne, integracyjne</t>
    </r>
  </si>
  <si>
    <r>
      <rPr>
        <b/>
        <sz val="8"/>
        <color indexed="10"/>
        <rFont val="Arial"/>
        <family val="2"/>
      </rPr>
      <t>10-0P-WY3d</t>
    </r>
    <r>
      <rPr>
        <sz val="8"/>
        <rFont val="Czcionka tekstu podstawowego"/>
        <family val="2"/>
      </rPr>
      <t xml:space="preserve"> Praktyka asystencko-pedagogiczna w kl. I-III szkoły podstawowej</t>
    </r>
  </si>
  <si>
    <r>
      <t xml:space="preserve">10-2S-EIT </t>
    </r>
    <r>
      <rPr>
        <sz val="8"/>
        <rFont val="Arial"/>
        <family val="2"/>
      </rPr>
      <t>Edukacja integracyjna w teorii i praktyce</t>
    </r>
  </si>
  <si>
    <r>
      <rPr>
        <b/>
        <sz val="8"/>
        <color indexed="8"/>
        <rFont val="Arial"/>
        <family val="2"/>
      </rPr>
      <t>10-2S-MDE1</t>
    </r>
    <r>
      <rPr>
        <sz val="8"/>
        <color indexed="8"/>
        <rFont val="Arial"/>
        <family val="2"/>
      </rPr>
      <t xml:space="preserve"> Metody pracy z uczniem ze specjalnymi potrzebami edukacyjnymi (cykl 2)</t>
    </r>
  </si>
  <si>
    <r>
      <rPr>
        <b/>
        <sz val="8"/>
        <color indexed="8"/>
        <rFont val="Arial"/>
        <family val="2"/>
      </rPr>
      <t>10-2S</t>
    </r>
    <r>
      <rPr>
        <sz val="8"/>
        <color indexed="8"/>
        <rFont val="Arial"/>
        <family val="2"/>
      </rPr>
      <t>-</t>
    </r>
    <r>
      <rPr>
        <b/>
        <sz val="8"/>
        <color indexed="8"/>
        <rFont val="Arial"/>
        <family val="2"/>
      </rPr>
      <t>OPT</t>
    </r>
    <r>
      <rPr>
        <sz val="8"/>
        <color indexed="8"/>
        <rFont val="Arial"/>
        <family val="2"/>
      </rPr>
      <t xml:space="preserve"> Obserwacja w pracy terapeutycznej</t>
    </r>
  </si>
  <si>
    <r>
      <rPr>
        <b/>
        <sz val="8"/>
        <rFont val="Arial"/>
        <family val="2"/>
      </rPr>
      <t>10-2S-MNC1</t>
    </r>
    <r>
      <rPr>
        <sz val="8"/>
        <rFont val="Arial"/>
        <family val="2"/>
      </rPr>
      <t xml:space="preserve"> Metodyka nauczania czytania i pisania (cykl 1)</t>
    </r>
  </si>
  <si>
    <r>
      <rPr>
        <b/>
        <sz val="8"/>
        <color indexed="8"/>
        <rFont val="Arial"/>
        <family val="2"/>
      </rPr>
      <t>10-2S-DUS1</t>
    </r>
    <r>
      <rPr>
        <sz val="8"/>
        <color indexed="8"/>
        <rFont val="Arial"/>
        <family val="2"/>
      </rPr>
      <t xml:space="preserve"> Diagnoza ucznia ze specyficznymi trudnościami w uczeniu się (cykl 2)</t>
    </r>
  </si>
  <si>
    <r>
      <rPr>
        <b/>
        <sz val="8"/>
        <color indexed="8"/>
        <rFont val="Arial"/>
        <family val="2"/>
      </rPr>
      <t>10-2S-MPM</t>
    </r>
    <r>
      <rPr>
        <sz val="8"/>
        <color indexed="8"/>
        <rFont val="Arial"/>
        <family val="2"/>
      </rPr>
      <t xml:space="preserve"> Metody pracy z uczniem ze specyficznymi trudnościami w uczeniu się matematyki (cykl 2)</t>
    </r>
  </si>
  <si>
    <r>
      <rPr>
        <b/>
        <sz val="8"/>
        <rFont val="Arial"/>
        <family val="2"/>
      </rPr>
      <t>10-2S-MZZ</t>
    </r>
    <r>
      <rPr>
        <sz val="8"/>
        <rFont val="Arial"/>
        <family val="2"/>
      </rPr>
      <t xml:space="preserve"> Metody pracy z uczniem z zaburzeniami zachowania (cykl 1)</t>
    </r>
  </si>
  <si>
    <r>
      <rPr>
        <b/>
        <sz val="8"/>
        <rFont val="Arial"/>
        <family val="2"/>
      </rPr>
      <t xml:space="preserve">10-0S-DMD </t>
    </r>
    <r>
      <rPr>
        <sz val="8"/>
        <rFont val="Arial"/>
        <family val="2"/>
      </rPr>
      <t>Diagnoza małego dziecka z zaburzeniami rozwoju psychoruchowego</t>
    </r>
  </si>
  <si>
    <r>
      <rPr>
        <b/>
        <sz val="8"/>
        <rFont val="Arial"/>
        <family val="2"/>
      </rPr>
      <t xml:space="preserve">10-0S-WRN </t>
    </r>
    <r>
      <rPr>
        <sz val="8"/>
        <rFont val="Arial"/>
        <family val="2"/>
      </rPr>
      <t>Wczesne wspomaganie rozwoju dziecka z niepełnosprawnością ruchową</t>
    </r>
  </si>
  <si>
    <r>
      <rPr>
        <b/>
        <sz val="8"/>
        <rFont val="Arial"/>
        <family val="2"/>
      </rPr>
      <t xml:space="preserve">10-0S-AMK </t>
    </r>
    <r>
      <rPr>
        <sz val="8"/>
        <rFont val="Arial"/>
        <family val="2"/>
      </rPr>
      <t>Alternatywne metody komunikacji</t>
    </r>
  </si>
  <si>
    <r>
      <rPr>
        <b/>
        <sz val="8"/>
        <rFont val="Arial"/>
        <family val="2"/>
      </rPr>
      <t xml:space="preserve">10-0S-WDI1 </t>
    </r>
    <r>
      <rPr>
        <sz val="8"/>
        <rFont val="Arial"/>
        <family val="2"/>
      </rPr>
      <t>Wczesne wspomaganie rozwoju dziecka z niepełnosprawnością intelektualną</t>
    </r>
  </si>
  <si>
    <r>
      <rPr>
        <b/>
        <sz val="8"/>
        <rFont val="Arial"/>
        <family val="2"/>
      </rPr>
      <t xml:space="preserve">10-0S-WRA </t>
    </r>
    <r>
      <rPr>
        <sz val="8"/>
        <rFont val="Arial"/>
        <family val="2"/>
      </rPr>
      <t>Wczesne wspomaganie rozwoju dziecka z autyzmem</t>
    </r>
  </si>
  <si>
    <r>
      <rPr>
        <b/>
        <sz val="8"/>
        <rFont val="Arial"/>
        <family val="2"/>
      </rPr>
      <t xml:space="preserve">10-0S-WRL </t>
    </r>
    <r>
      <rPr>
        <sz val="8"/>
        <rFont val="Arial"/>
        <family val="2"/>
      </rPr>
      <t>Wczesne wspomaganie rozwoju dziecka z uszkodzonym słuchem</t>
    </r>
  </si>
  <si>
    <r>
      <rPr>
        <b/>
        <sz val="8"/>
        <rFont val="Arial"/>
        <family val="2"/>
      </rPr>
      <t xml:space="preserve">10-0S-WRO </t>
    </r>
    <r>
      <rPr>
        <sz val="8"/>
        <rFont val="Arial"/>
        <family val="2"/>
      </rPr>
      <t>Wczesne wspomaganie rozwoju dziecka z zaburzeniami mowy</t>
    </r>
  </si>
  <si>
    <r>
      <rPr>
        <b/>
        <sz val="8"/>
        <rFont val="Arial"/>
        <family val="2"/>
      </rPr>
      <t xml:space="preserve">10-0S-WRR </t>
    </r>
    <r>
      <rPr>
        <sz val="8"/>
        <rFont val="Arial"/>
        <family val="2"/>
      </rPr>
      <t>Wczesne wspomaganie rozwoju dziecka z uszkodzonym wzrokiem</t>
    </r>
  </si>
  <si>
    <r>
      <rPr>
        <b/>
        <sz val="8"/>
        <rFont val="Arial"/>
        <family val="2"/>
      </rPr>
      <t xml:space="preserve">10-0S-WRD </t>
    </r>
    <r>
      <rPr>
        <sz val="8"/>
        <rFont val="Arial"/>
        <family val="2"/>
      </rPr>
      <t>Wspomaganie rozwoju dziecka z niepełnosprawnością metodą M. Montessori</t>
    </r>
  </si>
  <si>
    <r>
      <rPr>
        <b/>
        <sz val="8"/>
        <rFont val="Arial"/>
        <family val="2"/>
      </rPr>
      <t xml:space="preserve">10-0S-WRP </t>
    </r>
    <r>
      <rPr>
        <sz val="8"/>
        <rFont val="Arial"/>
        <family val="2"/>
      </rPr>
      <t>Wczesne wspomaganie rozwoju dziecka ze sprzężoną niepełnosprawnością</t>
    </r>
  </si>
  <si>
    <r>
      <rPr>
        <b/>
        <sz val="8"/>
        <rFont val="Arial"/>
        <family val="2"/>
      </rPr>
      <t xml:space="preserve">10-0S-WRM </t>
    </r>
    <r>
      <rPr>
        <sz val="8"/>
        <rFont val="Arial"/>
        <family val="2"/>
      </rPr>
      <t>Wsparcie rodziny małego dziecka o zaburzonym rozwoju</t>
    </r>
  </si>
  <si>
    <r>
      <rPr>
        <b/>
        <sz val="8"/>
        <rFont val="Arial"/>
        <family val="2"/>
      </rPr>
      <t xml:space="preserve">10-0S-WRI </t>
    </r>
    <r>
      <rPr>
        <sz val="8"/>
        <rFont val="Arial"/>
        <family val="2"/>
      </rPr>
      <t>Wczesne wspomaganie rozwoju dziecka z zaburzeniami integracji sensorycznej</t>
    </r>
  </si>
  <si>
    <r>
      <rPr>
        <b/>
        <sz val="8"/>
        <rFont val="Arial"/>
        <family val="2"/>
      </rPr>
      <t xml:space="preserve">10-0S-BPM </t>
    </r>
    <r>
      <rPr>
        <sz val="8"/>
        <rFont val="Arial"/>
        <family val="2"/>
      </rPr>
      <t>Bajkoterapia w pracy z małym dzieckiem z problemami rozwojowymi</t>
    </r>
  </si>
  <si>
    <r>
      <rPr>
        <b/>
        <sz val="8"/>
        <color indexed="10"/>
        <rFont val="Arial"/>
        <family val="2"/>
      </rPr>
      <t>10-0P-WW2a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asystencko-pedagogiczna w placówkach prowadzących wczesne wspomaganie</t>
    </r>
  </si>
  <si>
    <r>
      <rPr>
        <b/>
        <sz val="8"/>
        <color indexed="10"/>
        <rFont val="Arial"/>
        <family val="2"/>
      </rPr>
      <t xml:space="preserve">10-0S-PUD </t>
    </r>
    <r>
      <rPr>
        <sz val="8"/>
        <rFont val="Arial"/>
        <family val="2"/>
      </rPr>
      <t>Psychologia rozwoju i uczenia się dzieci</t>
    </r>
  </si>
  <si>
    <r>
      <rPr>
        <b/>
        <sz val="8"/>
        <color indexed="10"/>
        <rFont val="Arial"/>
        <family val="2"/>
      </rPr>
      <t>10-2P-PTL3a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w klasach integracyjnych szkół ogólnodostępnych</t>
    </r>
  </si>
  <si>
    <r>
      <rPr>
        <b/>
        <sz val="8"/>
        <color indexed="10"/>
        <rFont val="Arial"/>
        <family val="2"/>
      </rPr>
      <t>10-2P-PTL2a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asystencko-pedagogiczna w klasach integracyjnych szkół ogólnodostępnych</t>
    </r>
  </si>
  <si>
    <r>
      <rPr>
        <b/>
        <sz val="8"/>
        <color indexed="10"/>
        <rFont val="Arial"/>
        <family val="2"/>
      </rPr>
      <t>10-2P-PTL1a</t>
    </r>
    <r>
      <rPr>
        <sz val="8"/>
        <rFont val="Arial"/>
        <family val="2"/>
      </rPr>
      <t xml:space="preserve"> Praktyka asystencka w przedszkolach lub szkołach integracyjnych</t>
    </r>
  </si>
  <si>
    <r>
      <rPr>
        <b/>
        <sz val="8"/>
        <color indexed="10"/>
        <rFont val="Arial"/>
        <family val="2"/>
      </rPr>
      <t>10-2S-KPG2</t>
    </r>
    <r>
      <rPr>
        <sz val="8"/>
        <color indexed="8"/>
        <rFont val="Arial"/>
        <family val="2"/>
      </rPr>
      <t xml:space="preserve"> Konstruowanie programów edukacyjnych i terapeutycznych</t>
    </r>
  </si>
  <si>
    <r>
      <rPr>
        <b/>
        <sz val="8"/>
        <color indexed="10"/>
        <rFont val="Arial"/>
        <family val="2"/>
      </rPr>
      <t>10-2S-MPC2</t>
    </r>
    <r>
      <rPr>
        <sz val="8"/>
        <rFont val="Arial"/>
        <family val="2"/>
      </rPr>
      <t xml:space="preserve"> Metody pracy z uczniem ze specyficznymi trudnościami w czytaniu i pisaniu (cykl1)</t>
    </r>
  </si>
  <si>
    <r>
      <rPr>
        <b/>
        <sz val="8"/>
        <color indexed="10"/>
        <rFont val="Arial"/>
        <family val="2"/>
      </rPr>
      <t>10-2S-MZK2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Metodyka zajęć korekcyjno-kompensacyjnych (szkoła i poradnia) (cykl 1)</t>
    </r>
  </si>
  <si>
    <r>
      <rPr>
        <b/>
        <sz val="8"/>
        <color indexed="10"/>
        <rFont val="Arial"/>
        <family val="2"/>
      </rPr>
      <t>10-2P-TPE1b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ciągła asystencka w placówkach integracyjnych (oddziałach) - przedszkole/szkoła</t>
    </r>
  </si>
  <si>
    <r>
      <rPr>
        <b/>
        <sz val="8"/>
        <color indexed="10"/>
        <rFont val="Arial"/>
        <family val="2"/>
      </rPr>
      <t>10-2P-TPE1c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ciągła asystencka w szkole z zajęciami korekcyjno-kompensacyjnymi</t>
    </r>
  </si>
  <si>
    <r>
      <rPr>
        <b/>
        <sz val="8"/>
        <color indexed="10"/>
        <rFont val="Arial"/>
        <family val="2"/>
      </rPr>
      <t>10-2P-TPE2b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asystencko-pedagogiczna w placówkach integracyjnych (oddziałach) - przedszkole i szkoła</t>
    </r>
  </si>
  <si>
    <r>
      <rPr>
        <b/>
        <sz val="8"/>
        <color indexed="10"/>
        <rFont val="Arial"/>
        <family val="2"/>
      </rPr>
      <t>10-2P-TPE2c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asystencko-pedagogiczna w szkole podstawowej z zajęciami korekcyjno-kompensacyjnymi</t>
    </r>
  </si>
  <si>
    <r>
      <rPr>
        <b/>
        <sz val="8"/>
        <color indexed="10"/>
        <rFont val="Arial"/>
        <family val="2"/>
      </rPr>
      <t>10-2P-TPE3b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w placówkach integracyjnych (oddziałach) - przedszkole i szkoła</t>
    </r>
  </si>
  <si>
    <r>
      <rPr>
        <b/>
        <sz val="8"/>
        <color indexed="10"/>
        <rFont val="Arial"/>
        <family val="2"/>
      </rPr>
      <t xml:space="preserve">10-2P-TPE3c </t>
    </r>
    <r>
      <rPr>
        <sz val="8"/>
        <rFont val="Arial"/>
        <family val="2"/>
      </rPr>
      <t>Praktyka pedagogiczna w szkole podstawowej z zajęciami korekcyjno-kompensacyjnymi</t>
    </r>
  </si>
  <si>
    <r>
      <rPr>
        <b/>
        <sz val="8"/>
        <color indexed="10"/>
        <rFont val="Arial"/>
        <family val="2"/>
      </rPr>
      <t>10-0S-PPU1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Psychologiczne i pedagogiczne uwarunkowania rozwoju małego dziecka</t>
    </r>
  </si>
  <si>
    <r>
      <rPr>
        <b/>
        <sz val="8"/>
        <color indexed="10"/>
        <rFont val="Arial"/>
        <family val="2"/>
      </rPr>
      <t>10-2F-PPI1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Podstawy przedsiębiorczości</t>
    </r>
  </si>
  <si>
    <r>
      <t xml:space="preserve">10-2S-WZ1 </t>
    </r>
    <r>
      <rPr>
        <sz val="8"/>
        <rFont val="Arial"/>
        <family val="2"/>
      </rPr>
      <t>Wybrane metody terapii zajęciowej - 1</t>
    </r>
  </si>
  <si>
    <r>
      <t xml:space="preserve">10-2S-WZ2 </t>
    </r>
    <r>
      <rPr>
        <sz val="8"/>
        <rFont val="Arial"/>
        <family val="2"/>
      </rPr>
      <t>Wybrane metody terapii zajęciowej - 2</t>
    </r>
  </si>
  <si>
    <r>
      <rPr>
        <b/>
        <sz val="8"/>
        <color indexed="10"/>
        <rFont val="Arial"/>
        <family val="2"/>
      </rPr>
      <t>10-2S-ML1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Metodyka kształcenia i wychowania uczniów z lekką niepełnosprawnością intelektualną kl. I-III w szkole podstawowej - 1</t>
    </r>
  </si>
  <si>
    <r>
      <rPr>
        <b/>
        <sz val="8"/>
        <color indexed="10"/>
        <rFont val="Arial"/>
        <family val="2"/>
      </rPr>
      <t>10-2S-ML2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Metodyka kształcenia i wychowania uczniów z lekką niepełnosprawnością intelektualną kl. I-III w szkole podstawowej - 2</t>
    </r>
  </si>
  <si>
    <r>
      <rPr>
        <b/>
        <sz val="8"/>
        <rFont val="Arial"/>
        <family val="2"/>
      </rPr>
      <t>10-2S-ITR1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Instytucje totalne w systemie resocjalizacji</t>
    </r>
  </si>
  <si>
    <t>specjalność druga: WYCHOWANIE PRZEDSZKOLNE – przedmioty specjalnościowe (S) WWR</t>
  </si>
  <si>
    <r>
      <rPr>
        <b/>
        <sz val="8"/>
        <color indexed="10"/>
        <rFont val="Arial"/>
        <family val="2"/>
      </rPr>
      <t>10-2F-DPS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Diagnostyka w pedagogice specjalnej</t>
    </r>
  </si>
  <si>
    <r>
      <rPr>
        <b/>
        <sz val="8"/>
        <color indexed="10"/>
        <rFont val="Arial"/>
        <family val="2"/>
      </rPr>
      <t xml:space="preserve">10-2S-DEH1 </t>
    </r>
    <r>
      <rPr>
        <sz val="8"/>
        <rFont val="Arial"/>
        <family val="2"/>
      </rPr>
      <t>Dykcja, emisja i higiena głosu</t>
    </r>
  </si>
  <si>
    <r>
      <rPr>
        <b/>
        <sz val="8"/>
        <color indexed="10"/>
        <rFont val="Arial"/>
        <family val="2"/>
      </rPr>
      <t>10-2S-RMD1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Rozwój mowy z elementami psycholingwistyki</t>
    </r>
  </si>
  <si>
    <r>
      <rPr>
        <b/>
        <sz val="8"/>
        <color indexed="10"/>
        <rFont val="Arial"/>
        <family val="2"/>
      </rPr>
      <t>10-0S-PUM1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Podstawy wiedzy i umiejętności z matematyki</t>
    </r>
  </si>
  <si>
    <r>
      <rPr>
        <b/>
        <sz val="8"/>
        <color indexed="10"/>
        <rFont val="Arial"/>
        <family val="2"/>
      </rPr>
      <t xml:space="preserve">10-0S-PPE4 </t>
    </r>
    <r>
      <rPr>
        <sz val="8"/>
        <rFont val="Arial"/>
        <family val="2"/>
      </rPr>
      <t>Programy i pakiety edukacyjne</t>
    </r>
  </si>
  <si>
    <r>
      <rPr>
        <b/>
        <sz val="8"/>
        <color indexed="10"/>
        <rFont val="Arial"/>
        <family val="2"/>
      </rPr>
      <t xml:space="preserve">10-0S-PPE3 </t>
    </r>
    <r>
      <rPr>
        <sz val="8"/>
        <rFont val="Arial"/>
        <family val="2"/>
      </rPr>
      <t>Programy i pakiety edukacyjne</t>
    </r>
  </si>
  <si>
    <r>
      <rPr>
        <b/>
        <sz val="8"/>
        <color indexed="10"/>
        <rFont val="Arial"/>
        <family val="2"/>
      </rPr>
      <t>10-0S-MRD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Monitorowanie rozwoju dziecka</t>
    </r>
  </si>
  <si>
    <r>
      <rPr>
        <b/>
        <sz val="8"/>
        <color indexed="10"/>
        <rFont val="Arial"/>
        <family val="2"/>
      </rPr>
      <t>10-2S-MB3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Metodyka nauczania technik brajlowskich - 3</t>
    </r>
  </si>
  <si>
    <r>
      <t xml:space="preserve">10-2S-MB2 </t>
    </r>
    <r>
      <rPr>
        <sz val="8"/>
        <rFont val="Arial"/>
        <family val="2"/>
      </rPr>
      <t>Metodyka nauczania technik brajlowskich - 2</t>
    </r>
  </si>
  <si>
    <r>
      <t xml:space="preserve">10-2S-MB1 </t>
    </r>
    <r>
      <rPr>
        <sz val="8"/>
        <rFont val="Arial"/>
        <family val="2"/>
      </rPr>
      <t>Metodyka nauczania technik brajlowskich - 1</t>
    </r>
  </si>
  <si>
    <t>specjalność druga: EDUKACJA WCZESNOSZKOLNA – przedmioty specjalnościowe (S)</t>
  </si>
  <si>
    <t>specjalność druga: PEDAGOGIKA OPIEKUŃCZO-WYCHOWAWCZA – przedmioty specjalnościowe (S)</t>
  </si>
  <si>
    <t>II rok, III sem.</t>
  </si>
  <si>
    <t>II rok, IV sem.</t>
  </si>
  <si>
    <t>III rok, V sem.</t>
  </si>
  <si>
    <t>III rok, VI sem.</t>
  </si>
  <si>
    <r>
      <rPr>
        <b/>
        <sz val="8"/>
        <color indexed="10"/>
        <rFont val="Arial"/>
        <family val="2"/>
      </rPr>
      <t xml:space="preserve">10-0S-MZR1 </t>
    </r>
    <r>
      <rPr>
        <sz val="8"/>
        <rFont val="Arial"/>
        <family val="2"/>
      </rPr>
      <t>Metodyka zajęć z zakresu edukacji przyrodniczej</t>
    </r>
  </si>
  <si>
    <r>
      <rPr>
        <b/>
        <sz val="8"/>
        <color indexed="10"/>
        <rFont val="Arial"/>
        <family val="2"/>
      </rPr>
      <t xml:space="preserve">10-2S-SM1 </t>
    </r>
    <r>
      <rPr>
        <sz val="8"/>
        <color indexed="10"/>
        <rFont val="Arial"/>
        <family val="2"/>
      </rPr>
      <t>System językowo-migowy (SJM) 1</t>
    </r>
  </si>
  <si>
    <r>
      <rPr>
        <b/>
        <sz val="8"/>
        <color indexed="10"/>
        <rFont val="Arial"/>
        <family val="2"/>
      </rPr>
      <t xml:space="preserve">10-2S-WJT </t>
    </r>
    <r>
      <rPr>
        <sz val="8"/>
        <rFont val="Arial"/>
        <family val="2"/>
      </rPr>
      <t>Wybrane zagadnienia z wiedzy o języku w terapii pedagogicznej</t>
    </r>
  </si>
  <si>
    <r>
      <rPr>
        <b/>
        <sz val="8"/>
        <color indexed="10"/>
        <rFont val="Arial"/>
        <family val="2"/>
      </rPr>
      <t xml:space="preserve">10-2S-KDE </t>
    </r>
    <r>
      <rPr>
        <sz val="8"/>
        <rFont val="Arial"/>
        <family val="2"/>
      </rPr>
      <t>Koncepcje rozwojowe a diagnoza ucznia ze specjalnymi potrzebami edukacyjnymi (cykl 1)</t>
    </r>
  </si>
  <si>
    <r>
      <rPr>
        <b/>
        <sz val="8"/>
        <color indexed="10"/>
        <rFont val="Arial"/>
        <family val="2"/>
      </rPr>
      <t xml:space="preserve">10-2S-TBW </t>
    </r>
    <r>
      <rPr>
        <sz val="8"/>
        <rFont val="Arial"/>
        <family val="2"/>
      </rPr>
      <t>Teoretyczno-metodyczne założenia biblioterapii wychowawczej</t>
    </r>
  </si>
  <si>
    <r>
      <rPr>
        <b/>
        <sz val="8"/>
        <color indexed="10"/>
        <rFont val="Arial"/>
        <family val="2"/>
      </rPr>
      <t xml:space="preserve">10-2S-TKP </t>
    </r>
    <r>
      <rPr>
        <sz val="8"/>
        <rFont val="Arial"/>
        <family val="2"/>
      </rPr>
      <t>Teorie kognitywne w kształtowaniu umiejętności poznawczych</t>
    </r>
  </si>
  <si>
    <r>
      <t xml:space="preserve">10-2S-MRR2 </t>
    </r>
    <r>
      <rPr>
        <sz val="8"/>
        <rFont val="Arial"/>
        <family val="2"/>
      </rPr>
      <t>Muzyka i ruch w procesie wspomagania rozwoju małego dziecka oraz w edukacji</t>
    </r>
  </si>
  <si>
    <r>
      <rPr>
        <b/>
        <sz val="8"/>
        <color indexed="10"/>
        <rFont val="Arial"/>
        <family val="2"/>
      </rPr>
      <t>52-WF2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Wychowanie fizyczne i prozdrowotne - 2</t>
    </r>
  </si>
  <si>
    <r>
      <rPr>
        <b/>
        <sz val="8"/>
        <color indexed="10"/>
        <rFont val="Arial"/>
        <family val="2"/>
      </rPr>
      <t xml:space="preserve">52-WF1 </t>
    </r>
    <r>
      <rPr>
        <sz val="8"/>
        <rFont val="Arial"/>
        <family val="2"/>
      </rPr>
      <t>Wychowanie fizyczne i prozdrowotne - 1</t>
    </r>
  </si>
  <si>
    <t>Zał. Nr 12 do Uchwały Nr 629/15-16 RWNP z dnia 24.02.2016 r.</t>
  </si>
  <si>
    <r>
      <rPr>
        <b/>
        <sz val="8"/>
        <color indexed="10"/>
        <rFont val="Arial"/>
        <family val="2"/>
      </rPr>
      <t>10-PC-LI3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Seminarium dyplomowe - 3 i złożenie pracy dyplomowej</t>
    </r>
  </si>
  <si>
    <t>specjalność druga: WCZESNE WSPOMAGANIE ROZWOJU DZIECKA – przedmioty specjalnościowe (S)</t>
  </si>
  <si>
    <r>
      <rPr>
        <b/>
        <sz val="8"/>
        <color indexed="10"/>
        <rFont val="Arial"/>
        <family val="2"/>
      </rPr>
      <t>10-0S-ME1</t>
    </r>
    <r>
      <rPr>
        <sz val="8"/>
        <rFont val="Arial"/>
        <family val="2"/>
      </rPr>
      <t xml:space="preserve"> Metodyka nauczania zintegrowanego w edukacji wczesnoszkolnej - 1</t>
    </r>
  </si>
  <si>
    <r>
      <rPr>
        <b/>
        <sz val="8"/>
        <color indexed="10"/>
        <rFont val="Arial"/>
        <family val="2"/>
      </rPr>
      <t>10-0S-ME2</t>
    </r>
    <r>
      <rPr>
        <sz val="8"/>
        <rFont val="Arial"/>
        <family val="2"/>
      </rPr>
      <t xml:space="preserve"> Metodyka nauczania zintegrowanego w edukacji wczesnoszkolnej - 2</t>
    </r>
  </si>
  <si>
    <r>
      <t xml:space="preserve">10-2S-WRA </t>
    </r>
    <r>
      <rPr>
        <sz val="8"/>
        <rFont val="Arial"/>
        <family val="2"/>
      </rPr>
      <t>Wspomaganie rozwoju dziecka z zaburzeniami ze spektrum autyzmu</t>
    </r>
  </si>
  <si>
    <r>
      <rPr>
        <b/>
        <sz val="8"/>
        <color indexed="10"/>
        <rFont val="Arial"/>
        <family val="2"/>
      </rPr>
      <t xml:space="preserve">10-2S-SM2 </t>
    </r>
    <r>
      <rPr>
        <sz val="8"/>
        <color indexed="10"/>
        <rFont val="Arial"/>
        <family val="2"/>
      </rPr>
      <t>System językowo-migowy (SJM) 2</t>
    </r>
  </si>
  <si>
    <r>
      <t xml:space="preserve">10-2S-FOW </t>
    </r>
    <r>
      <rPr>
        <sz val="8"/>
        <rFont val="Arial"/>
        <family val="2"/>
      </rPr>
      <t>Funkcjonalna ocena wzroku i wspomaganie rozwoju widzenia dzieci słabowidzących</t>
    </r>
  </si>
  <si>
    <r>
      <rPr>
        <b/>
        <sz val="8"/>
        <color indexed="10"/>
        <rFont val="Arial"/>
        <family val="2"/>
      </rPr>
      <t>10-2S-DSL2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Dyslalia </t>
    </r>
  </si>
  <si>
    <r>
      <rPr>
        <b/>
        <sz val="8"/>
        <color indexed="10"/>
        <rFont val="Arial"/>
        <family val="2"/>
      </rPr>
      <t>10-0P-WW3a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Praktyka pedagogiczna w placówkach prowadzących wczesne wspomaganie</t>
    </r>
  </si>
  <si>
    <r>
      <t xml:space="preserve">10-2S-MZN1 </t>
    </r>
    <r>
      <rPr>
        <sz val="8"/>
        <rFont val="Arial"/>
        <family val="2"/>
      </rPr>
      <t>Metodyka nauczania zintegrowanego dzieci niewidomych - 1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</si>
</sst>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color indexed="12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sz val="8"/>
      <color indexed="32"/>
      <name val="Arial"/>
      <family val="2"/>
    </font>
    <font>
      <b/>
      <sz val="7"/>
      <color indexed="8"/>
      <name val="Arial"/>
      <family val="2"/>
    </font>
    <font>
      <b/>
      <sz val="8"/>
      <color indexed="62"/>
      <name val="Arial"/>
      <family val="2"/>
    </font>
    <font>
      <sz val="8"/>
      <name val="Czcionka tekstu podstawowego"/>
      <family val="2"/>
    </font>
    <font>
      <b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dashed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>
        <color indexed="63"/>
      </left>
      <right style="dash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thin"/>
      <right style="thin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medium"/>
      <right style="medium"/>
      <top style="medium"/>
      <bottom>
        <color indexed="63"/>
      </bottom>
      <diagonal style="thin">
        <color indexed="8"/>
      </diagonal>
    </border>
    <border diagonalDown="1">
      <left style="medium"/>
      <right style="medium"/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 style="medium"/>
      <top>
        <color indexed="63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 style="medium"/>
      <bottom style="thin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/>
      <bottom style="medium"/>
      <diagonal style="thin">
        <color indexed="8"/>
      </diagonal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31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17" fillId="36" borderId="43" xfId="0" applyFont="1" applyFill="1" applyBorder="1" applyAlignment="1">
      <alignment horizontal="center" vertical="center" wrapText="1"/>
    </xf>
    <xf numFmtId="0" fontId="17" fillId="36" borderId="44" xfId="0" applyFont="1" applyFill="1" applyBorder="1" applyAlignment="1">
      <alignment horizontal="center" vertical="center" wrapText="1"/>
    </xf>
    <xf numFmtId="0" fontId="17" fillId="36" borderId="45" xfId="0" applyFont="1" applyFill="1" applyBorder="1" applyAlignment="1">
      <alignment horizontal="center" vertical="center" wrapText="1"/>
    </xf>
    <xf numFmtId="0" fontId="17" fillId="36" borderId="46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5" fillId="37" borderId="47" xfId="0" applyFont="1" applyFill="1" applyBorder="1" applyAlignment="1">
      <alignment horizontal="left" vertical="top" wrapText="1"/>
    </xf>
    <xf numFmtId="0" fontId="5" fillId="37" borderId="0" xfId="0" applyFont="1" applyFill="1" applyBorder="1" applyAlignment="1">
      <alignment horizontal="left" vertical="top" wrapText="1"/>
    </xf>
    <xf numFmtId="0" fontId="5" fillId="38" borderId="0" xfId="0" applyFont="1" applyFill="1" applyBorder="1" applyAlignment="1">
      <alignment horizontal="left" vertical="top" wrapText="1"/>
    </xf>
    <xf numFmtId="0" fontId="5" fillId="37" borderId="48" xfId="0" applyFont="1" applyFill="1" applyBorder="1" applyAlignment="1">
      <alignment horizontal="left" vertical="top" wrapText="1"/>
    </xf>
    <xf numFmtId="0" fontId="7" fillId="39" borderId="0" xfId="0" applyFont="1" applyFill="1" applyAlignment="1">
      <alignment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5" fillId="38" borderId="47" xfId="0" applyFont="1" applyFill="1" applyBorder="1" applyAlignment="1">
      <alignment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0" xfId="0" applyNumberFormat="1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top" wrapText="1"/>
    </xf>
    <xf numFmtId="0" fontId="5" fillId="38" borderId="4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5" fillId="0" borderId="13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wrapText="1"/>
    </xf>
    <xf numFmtId="0" fontId="5" fillId="38" borderId="51" xfId="0" applyFont="1" applyFill="1" applyBorder="1" applyAlignment="1">
      <alignment horizontal="center" vertical="top" wrapText="1"/>
    </xf>
    <xf numFmtId="0" fontId="5" fillId="38" borderId="52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vertical="top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35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vertical="top" wrapText="1"/>
    </xf>
    <xf numFmtId="0" fontId="5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center" wrapText="1"/>
    </xf>
    <xf numFmtId="0" fontId="17" fillId="36" borderId="60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17" fillId="36" borderId="61" xfId="0" applyFont="1" applyFill="1" applyBorder="1" applyAlignment="1">
      <alignment horizontal="center" vertical="center" wrapText="1"/>
    </xf>
    <xf numFmtId="0" fontId="17" fillId="40" borderId="7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0" xfId="54" applyFont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36" xfId="54" applyFont="1" applyBorder="1" applyAlignment="1">
      <alignment horizontal="center" vertical="center" wrapText="1"/>
      <protection/>
    </xf>
    <xf numFmtId="0" fontId="5" fillId="0" borderId="66" xfId="54" applyFont="1" applyBorder="1" applyAlignment="1">
      <alignment horizontal="center" vertical="center" wrapText="1"/>
      <protection/>
    </xf>
    <xf numFmtId="0" fontId="5" fillId="0" borderId="71" xfId="54" applyFont="1" applyFill="1" applyBorder="1" applyAlignment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0" fillId="0" borderId="0" xfId="0" applyFont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35" borderId="0" xfId="0" applyFont="1" applyFill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5" fillId="0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73" xfId="0" applyFont="1" applyBorder="1" applyAlignment="1">
      <alignment vertical="top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wrapText="1"/>
    </xf>
    <xf numFmtId="0" fontId="14" fillId="36" borderId="60" xfId="0" applyFont="1" applyFill="1" applyBorder="1" applyAlignment="1">
      <alignment horizontal="center" vertical="center" wrapText="1"/>
    </xf>
    <xf numFmtId="0" fontId="14" fillId="36" borderId="68" xfId="0" applyFont="1" applyFill="1" applyBorder="1" applyAlignment="1">
      <alignment horizontal="center" vertical="center" wrapText="1"/>
    </xf>
    <xf numFmtId="0" fontId="14" fillId="36" borderId="77" xfId="0" applyFont="1" applyFill="1" applyBorder="1" applyAlignment="1">
      <alignment horizontal="center" vertical="center" wrapText="1"/>
    </xf>
    <xf numFmtId="0" fontId="14" fillId="36" borderId="78" xfId="0" applyFont="1" applyFill="1" applyBorder="1" applyAlignment="1">
      <alignment horizontal="center" vertical="center" wrapText="1"/>
    </xf>
    <xf numFmtId="0" fontId="14" fillId="36" borderId="79" xfId="0" applyFont="1" applyFill="1" applyBorder="1" applyAlignment="1">
      <alignment horizontal="center" vertical="center" wrapText="1"/>
    </xf>
    <xf numFmtId="0" fontId="14" fillId="36" borderId="80" xfId="0" applyFont="1" applyFill="1" applyBorder="1" applyAlignment="1">
      <alignment horizontal="center" vertical="center" wrapText="1"/>
    </xf>
    <xf numFmtId="0" fontId="14" fillId="36" borderId="54" xfId="0" applyFont="1" applyFill="1" applyBorder="1" applyAlignment="1">
      <alignment horizontal="center" vertical="center" wrapText="1"/>
    </xf>
    <xf numFmtId="0" fontId="14" fillId="40" borderId="72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vertical="center" wrapText="1"/>
    </xf>
    <xf numFmtId="0" fontId="5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vertical="center" wrapText="1"/>
    </xf>
    <xf numFmtId="0" fontId="14" fillId="36" borderId="61" xfId="0" applyFont="1" applyFill="1" applyBorder="1" applyAlignment="1">
      <alignment horizontal="center" vertical="center" wrapText="1"/>
    </xf>
    <xf numFmtId="0" fontId="14" fillId="36" borderId="55" xfId="0" applyFont="1" applyFill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14" fillId="36" borderId="22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center" vertical="center" wrapText="1"/>
    </xf>
    <xf numFmtId="0" fontId="5" fillId="35" borderId="63" xfId="0" applyFont="1" applyFill="1" applyBorder="1" applyAlignment="1">
      <alignment horizontal="center" vertical="center" wrapText="1"/>
    </xf>
    <xf numFmtId="0" fontId="5" fillId="35" borderId="74" xfId="0" applyFont="1" applyFill="1" applyBorder="1" applyAlignment="1">
      <alignment horizontal="center" vertical="center" wrapText="1"/>
    </xf>
    <xf numFmtId="0" fontId="5" fillId="35" borderId="75" xfId="0" applyFont="1" applyFill="1" applyBorder="1" applyAlignment="1">
      <alignment horizontal="center" vertical="center" wrapText="1"/>
    </xf>
    <xf numFmtId="0" fontId="5" fillId="35" borderId="64" xfId="0" applyFont="1" applyFill="1" applyBorder="1" applyAlignment="1">
      <alignment horizontal="center" vertical="center" wrapText="1"/>
    </xf>
    <xf numFmtId="0" fontId="5" fillId="35" borderId="76" xfId="0" applyFont="1" applyFill="1" applyBorder="1" applyAlignment="1">
      <alignment horizontal="center" vertical="center" wrapText="1"/>
    </xf>
    <xf numFmtId="0" fontId="7" fillId="35" borderId="64" xfId="0" applyFont="1" applyFill="1" applyBorder="1" applyAlignment="1">
      <alignment horizontal="center" vertical="center" wrapText="1"/>
    </xf>
    <xf numFmtId="0" fontId="13" fillId="35" borderId="37" xfId="0" applyFont="1" applyFill="1" applyBorder="1" applyAlignment="1">
      <alignment horizontal="center" vertical="center" wrapText="1"/>
    </xf>
    <xf numFmtId="0" fontId="13" fillId="35" borderId="36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35" borderId="68" xfId="0" applyFont="1" applyFill="1" applyBorder="1" applyAlignment="1">
      <alignment horizontal="center" vertical="center" wrapText="1"/>
    </xf>
    <xf numFmtId="0" fontId="5" fillId="35" borderId="90" xfId="0" applyFont="1" applyFill="1" applyBorder="1" applyAlignment="1">
      <alignment horizontal="center" vertical="center" wrapText="1"/>
    </xf>
    <xf numFmtId="0" fontId="17" fillId="36" borderId="91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7" fillId="36" borderId="24" xfId="0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6" xfId="54" applyFont="1" applyBorder="1" applyAlignment="1">
      <alignment horizontal="center" vertical="center" wrapText="1"/>
      <protection/>
    </xf>
    <xf numFmtId="0" fontId="5" fillId="0" borderId="27" xfId="54" applyFont="1" applyBorder="1" applyAlignment="1">
      <alignment horizontal="center" vertical="center" wrapText="1"/>
      <protection/>
    </xf>
    <xf numFmtId="0" fontId="5" fillId="0" borderId="28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7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43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45" xfId="54" applyFont="1" applyBorder="1" applyAlignment="1">
      <alignment horizontal="center" vertical="center" wrapText="1"/>
      <protection/>
    </xf>
    <xf numFmtId="0" fontId="14" fillId="41" borderId="43" xfId="0" applyFont="1" applyFill="1" applyBorder="1" applyAlignment="1">
      <alignment horizontal="center" vertical="center" wrapText="1"/>
    </xf>
    <xf numFmtId="0" fontId="14" fillId="41" borderId="44" xfId="0" applyFont="1" applyFill="1" applyBorder="1" applyAlignment="1">
      <alignment horizontal="center" vertical="center" wrapText="1"/>
    </xf>
    <xf numFmtId="0" fontId="14" fillId="41" borderId="45" xfId="0" applyFont="1" applyFill="1" applyBorder="1" applyAlignment="1">
      <alignment horizontal="center" vertical="center" wrapText="1"/>
    </xf>
    <xf numFmtId="0" fontId="5" fillId="42" borderId="24" xfId="0" applyFont="1" applyFill="1" applyBorder="1" applyAlignment="1">
      <alignment horizontal="center" vertical="center" wrapText="1"/>
    </xf>
    <xf numFmtId="0" fontId="5" fillId="0" borderId="27" xfId="54" applyNumberFormat="1" applyFont="1" applyBorder="1" applyAlignment="1">
      <alignment horizontal="center" vertical="center" wrapText="1"/>
      <protection/>
    </xf>
    <xf numFmtId="0" fontId="5" fillId="0" borderId="17" xfId="54" applyNumberFormat="1" applyFont="1" applyBorder="1" applyAlignment="1">
      <alignment horizontal="center" vertical="center" wrapText="1"/>
      <protection/>
    </xf>
    <xf numFmtId="0" fontId="14" fillId="41" borderId="16" xfId="0" applyFont="1" applyFill="1" applyBorder="1" applyAlignment="1">
      <alignment horizontal="center" vertical="center" wrapText="1"/>
    </xf>
    <xf numFmtId="0" fontId="14" fillId="41" borderId="17" xfId="0" applyFont="1" applyFill="1" applyBorder="1" applyAlignment="1">
      <alignment horizontal="center" vertical="center" wrapText="1"/>
    </xf>
    <xf numFmtId="0" fontId="14" fillId="41" borderId="1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vertical="top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92" xfId="0" applyFont="1" applyBorder="1" applyAlignment="1">
      <alignment vertical="top" wrapText="1"/>
    </xf>
    <xf numFmtId="0" fontId="5" fillId="0" borderId="66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4" fillId="36" borderId="49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4" fillId="36" borderId="21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left" vertical="top" wrapText="1"/>
    </xf>
    <xf numFmtId="0" fontId="14" fillId="0" borderId="86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7" fillId="35" borderId="73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13" fillId="35" borderId="30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14" fillId="41" borderId="47" xfId="0" applyFont="1" applyFill="1" applyBorder="1" applyAlignment="1">
      <alignment horizontal="left" vertical="top" wrapText="1"/>
    </xf>
    <xf numFmtId="0" fontId="14" fillId="41" borderId="0" xfId="0" applyFont="1" applyFill="1" applyBorder="1" applyAlignment="1">
      <alignment horizontal="left" vertical="top" wrapText="1"/>
    </xf>
    <xf numFmtId="0" fontId="14" fillId="43" borderId="94" xfId="0" applyFont="1" applyFill="1" applyBorder="1" applyAlignment="1">
      <alignment horizontal="center" vertical="center" wrapText="1"/>
    </xf>
    <xf numFmtId="0" fontId="14" fillId="43" borderId="95" xfId="0" applyFont="1" applyFill="1" applyBorder="1" applyAlignment="1">
      <alignment horizontal="center" vertical="center" wrapText="1"/>
    </xf>
    <xf numFmtId="0" fontId="14" fillId="43" borderId="96" xfId="0" applyFont="1" applyFill="1" applyBorder="1" applyAlignment="1">
      <alignment horizontal="center" vertical="center" wrapText="1"/>
    </xf>
    <xf numFmtId="0" fontId="14" fillId="43" borderId="97" xfId="0" applyFont="1" applyFill="1" applyBorder="1" applyAlignment="1">
      <alignment horizontal="center" vertical="center" wrapText="1"/>
    </xf>
    <xf numFmtId="0" fontId="14" fillId="41" borderId="19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4" fillId="40" borderId="85" xfId="0" applyFont="1" applyFill="1" applyBorder="1" applyAlignment="1">
      <alignment horizontal="center" vertical="center" wrapText="1"/>
    </xf>
    <xf numFmtId="0" fontId="17" fillId="36" borderId="74" xfId="0" applyFont="1" applyFill="1" applyBorder="1" applyAlignment="1">
      <alignment horizontal="center" vertical="center" wrapText="1"/>
    </xf>
    <xf numFmtId="0" fontId="17" fillId="36" borderId="75" xfId="0" applyFont="1" applyFill="1" applyBorder="1" applyAlignment="1">
      <alignment horizontal="center" vertical="center" wrapText="1"/>
    </xf>
    <xf numFmtId="0" fontId="17" fillId="36" borderId="64" xfId="0" applyFont="1" applyFill="1" applyBorder="1" applyAlignment="1">
      <alignment horizontal="center" vertical="center" wrapText="1"/>
    </xf>
    <xf numFmtId="0" fontId="5" fillId="0" borderId="54" xfId="54" applyFont="1" applyBorder="1" applyAlignment="1">
      <alignment horizontal="center" vertical="center" wrapText="1"/>
      <protection/>
    </xf>
    <xf numFmtId="0" fontId="5" fillId="35" borderId="55" xfId="54" applyFont="1" applyFill="1" applyBorder="1" applyAlignment="1">
      <alignment horizontal="center" vertical="center" wrapText="1"/>
      <protection/>
    </xf>
    <xf numFmtId="0" fontId="5" fillId="35" borderId="57" xfId="54" applyFont="1" applyFill="1" applyBorder="1" applyAlignment="1">
      <alignment horizontal="center" vertical="center" wrapText="1"/>
      <protection/>
    </xf>
    <xf numFmtId="0" fontId="5" fillId="35" borderId="58" xfId="54" applyFont="1" applyFill="1" applyBorder="1" applyAlignment="1">
      <alignment horizontal="center" vertical="center" wrapText="1"/>
      <protection/>
    </xf>
    <xf numFmtId="0" fontId="5" fillId="35" borderId="56" xfId="54" applyFont="1" applyFill="1" applyBorder="1" applyAlignment="1">
      <alignment horizontal="center" vertical="center" wrapText="1"/>
      <protection/>
    </xf>
    <xf numFmtId="0" fontId="5" fillId="35" borderId="58" xfId="54" applyNumberFormat="1" applyFont="1" applyFill="1" applyBorder="1" applyAlignment="1">
      <alignment horizontal="center" vertical="center" wrapText="1"/>
      <protection/>
    </xf>
    <xf numFmtId="0" fontId="5" fillId="35" borderId="56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11" xfId="52" applyFont="1" applyFill="1" applyBorder="1" applyAlignment="1">
      <alignment wrapText="1"/>
      <protection/>
    </xf>
    <xf numFmtId="0" fontId="5" fillId="35" borderId="60" xfId="52" applyFont="1" applyFill="1" applyBorder="1" applyAlignment="1">
      <alignment horizontal="center" vertical="center" wrapText="1"/>
      <protection/>
    </xf>
    <xf numFmtId="0" fontId="5" fillId="35" borderId="98" xfId="52" applyFont="1" applyFill="1" applyBorder="1" applyAlignment="1">
      <alignment horizontal="center" vertical="center" wrapText="1"/>
      <protection/>
    </xf>
    <xf numFmtId="0" fontId="5" fillId="35" borderId="61" xfId="52" applyFont="1" applyFill="1" applyBorder="1" applyAlignment="1">
      <alignment horizontal="center" vertical="center" wrapText="1"/>
      <protection/>
    </xf>
    <xf numFmtId="0" fontId="5" fillId="35" borderId="22" xfId="52" applyFont="1" applyFill="1" applyBorder="1" applyAlignment="1">
      <alignment horizontal="center" vertical="center" wrapText="1"/>
      <protection/>
    </xf>
    <xf numFmtId="0" fontId="5" fillId="35" borderId="23" xfId="52" applyFont="1" applyFill="1" applyBorder="1" applyAlignment="1">
      <alignment horizontal="center" vertical="center" wrapText="1"/>
      <protection/>
    </xf>
    <xf numFmtId="0" fontId="5" fillId="35" borderId="24" xfId="52" applyFont="1" applyFill="1" applyBorder="1" applyAlignment="1">
      <alignment horizontal="center" vertical="center" wrapText="1"/>
      <protection/>
    </xf>
    <xf numFmtId="0" fontId="7" fillId="35" borderId="24" xfId="52" applyFont="1" applyFill="1" applyBorder="1" applyAlignment="1">
      <alignment horizontal="center" vertical="center" wrapText="1"/>
      <protection/>
    </xf>
    <xf numFmtId="0" fontId="5" fillId="35" borderId="54" xfId="52" applyFont="1" applyFill="1" applyBorder="1" applyAlignment="1">
      <alignment horizontal="center" vertical="center" wrapText="1"/>
      <protection/>
    </xf>
    <xf numFmtId="0" fontId="5" fillId="35" borderId="30" xfId="52" applyFont="1" applyFill="1" applyBorder="1" applyAlignment="1">
      <alignment horizontal="center" vertical="center" wrapText="1"/>
      <protection/>
    </xf>
    <xf numFmtId="0" fontId="5" fillId="35" borderId="55" xfId="52" applyFont="1" applyFill="1" applyBorder="1" applyAlignment="1">
      <alignment horizontal="center" vertical="center" wrapText="1"/>
      <protection/>
    </xf>
    <xf numFmtId="0" fontId="5" fillId="35" borderId="57" xfId="52" applyFont="1" applyFill="1" applyBorder="1" applyAlignment="1">
      <alignment horizontal="center" vertical="center" wrapText="1"/>
      <protection/>
    </xf>
    <xf numFmtId="0" fontId="5" fillId="35" borderId="58" xfId="52" applyFont="1" applyFill="1" applyBorder="1" applyAlignment="1">
      <alignment horizontal="center" vertical="center" wrapText="1"/>
      <protection/>
    </xf>
    <xf numFmtId="0" fontId="5" fillId="35" borderId="56" xfId="52" applyFont="1" applyFill="1" applyBorder="1" applyAlignment="1">
      <alignment horizontal="center" vertical="center" wrapText="1"/>
      <protection/>
    </xf>
    <xf numFmtId="0" fontId="7" fillId="35" borderId="56" xfId="52" applyFont="1" applyFill="1" applyBorder="1" applyAlignment="1">
      <alignment horizontal="center" vertical="center" wrapText="1"/>
      <protection/>
    </xf>
    <xf numFmtId="0" fontId="5" fillId="35" borderId="13" xfId="52" applyFont="1" applyFill="1" applyBorder="1" applyAlignment="1">
      <alignment wrapText="1"/>
      <protection/>
    </xf>
    <xf numFmtId="0" fontId="5" fillId="35" borderId="37" xfId="52" applyFont="1" applyFill="1" applyBorder="1" applyAlignment="1">
      <alignment horizontal="center" vertical="center" wrapText="1"/>
      <protection/>
    </xf>
    <xf numFmtId="0" fontId="5" fillId="35" borderId="38" xfId="52" applyFont="1" applyFill="1" applyBorder="1" applyAlignment="1">
      <alignment horizontal="center" vertical="center" wrapText="1"/>
      <protection/>
    </xf>
    <xf numFmtId="0" fontId="5" fillId="35" borderId="39" xfId="52" applyFont="1" applyFill="1" applyBorder="1" applyAlignment="1">
      <alignment horizontal="center" vertical="center" wrapText="1"/>
      <protection/>
    </xf>
    <xf numFmtId="0" fontId="5" fillId="35" borderId="40" xfId="52" applyFont="1" applyFill="1" applyBorder="1" applyAlignment="1">
      <alignment horizontal="center" vertical="center" wrapText="1"/>
      <protection/>
    </xf>
    <xf numFmtId="0" fontId="5" fillId="35" borderId="41" xfId="52" applyFont="1" applyFill="1" applyBorder="1" applyAlignment="1">
      <alignment horizontal="center" vertical="center" wrapText="1"/>
      <protection/>
    </xf>
    <xf numFmtId="0" fontId="7" fillId="35" borderId="41" xfId="52" applyFont="1" applyFill="1" applyBorder="1" applyAlignment="1">
      <alignment horizontal="center" vertical="center" wrapText="1"/>
      <protection/>
    </xf>
    <xf numFmtId="0" fontId="7" fillId="35" borderId="12" xfId="52" applyFont="1" applyFill="1" applyBorder="1" applyAlignment="1">
      <alignment wrapText="1"/>
      <protection/>
    </xf>
    <xf numFmtId="0" fontId="5" fillId="35" borderId="62" xfId="52" applyFont="1" applyFill="1" applyBorder="1" applyAlignment="1">
      <alignment horizontal="center" vertical="center" wrapText="1"/>
      <protection/>
    </xf>
    <xf numFmtId="0" fontId="5" fillId="35" borderId="36" xfId="52" applyFont="1" applyFill="1" applyBorder="1" applyAlignment="1">
      <alignment horizontal="center" vertical="center" wrapText="1"/>
      <protection/>
    </xf>
    <xf numFmtId="0" fontId="5" fillId="35" borderId="63" xfId="52" applyFont="1" applyFill="1" applyBorder="1" applyAlignment="1">
      <alignment horizontal="center" vertical="center" wrapText="1"/>
      <protection/>
    </xf>
    <xf numFmtId="0" fontId="5" fillId="35" borderId="74" xfId="52" applyFont="1" applyFill="1" applyBorder="1" applyAlignment="1">
      <alignment horizontal="center" vertical="center" wrapText="1"/>
      <protection/>
    </xf>
    <xf numFmtId="0" fontId="5" fillId="35" borderId="75" xfId="52" applyFont="1" applyFill="1" applyBorder="1" applyAlignment="1">
      <alignment horizontal="center" vertical="center" wrapText="1"/>
      <protection/>
    </xf>
    <xf numFmtId="0" fontId="5" fillId="35" borderId="64" xfId="52" applyFont="1" applyFill="1" applyBorder="1" applyAlignment="1">
      <alignment horizontal="center" vertical="center" wrapText="1"/>
      <protection/>
    </xf>
    <xf numFmtId="0" fontId="7" fillId="35" borderId="64" xfId="52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wrapText="1"/>
      <protection/>
    </xf>
    <xf numFmtId="0" fontId="5" fillId="35" borderId="20" xfId="52" applyFont="1" applyFill="1" applyBorder="1" applyAlignment="1">
      <alignment horizontal="center" vertical="center" wrapText="1"/>
      <protection/>
    </xf>
    <xf numFmtId="0" fontId="7" fillId="35" borderId="28" xfId="52" applyFont="1" applyFill="1" applyBorder="1" applyAlignment="1">
      <alignment horizontal="center" vertical="center" wrapText="1"/>
      <protection/>
    </xf>
    <xf numFmtId="0" fontId="7" fillId="35" borderId="10" xfId="52" applyFont="1" applyFill="1" applyBorder="1" applyAlignment="1">
      <alignment wrapText="1"/>
      <protection/>
    </xf>
    <xf numFmtId="0" fontId="5" fillId="35" borderId="21" xfId="52" applyFont="1" applyFill="1" applyBorder="1" applyAlignment="1">
      <alignment horizontal="center" vertical="center" wrapText="1"/>
      <protection/>
    </xf>
    <xf numFmtId="0" fontId="5" fillId="35" borderId="26" xfId="52" applyFont="1" applyFill="1" applyBorder="1" applyAlignment="1">
      <alignment horizontal="center" vertical="center" wrapText="1"/>
      <protection/>
    </xf>
    <xf numFmtId="0" fontId="5" fillId="35" borderId="27" xfId="52" applyFont="1" applyFill="1" applyBorder="1" applyAlignment="1">
      <alignment horizontal="center" vertical="center" wrapText="1"/>
      <protection/>
    </xf>
    <xf numFmtId="0" fontId="5" fillId="35" borderId="28" xfId="52" applyFont="1" applyFill="1" applyBorder="1" applyAlignment="1">
      <alignment horizontal="center" vertical="center" wrapText="1"/>
      <protection/>
    </xf>
    <xf numFmtId="0" fontId="5" fillId="35" borderId="92" xfId="52" applyFont="1" applyFill="1" applyBorder="1" applyAlignment="1">
      <alignment wrapText="1"/>
      <protection/>
    </xf>
    <xf numFmtId="0" fontId="5" fillId="35" borderId="66" xfId="52" applyFont="1" applyFill="1" applyBorder="1" applyAlignment="1">
      <alignment horizontal="center" vertical="center" wrapText="1"/>
      <protection/>
    </xf>
    <xf numFmtId="0" fontId="5" fillId="35" borderId="71" xfId="52" applyFont="1" applyFill="1" applyBorder="1" applyAlignment="1">
      <alignment horizontal="center" vertical="center" wrapText="1"/>
      <protection/>
    </xf>
    <xf numFmtId="0" fontId="5" fillId="35" borderId="43" xfId="52" applyFont="1" applyFill="1" applyBorder="1" applyAlignment="1">
      <alignment horizontal="center" vertical="center" wrapText="1"/>
      <protection/>
    </xf>
    <xf numFmtId="0" fontId="5" fillId="35" borderId="44" xfId="52" applyFont="1" applyFill="1" applyBorder="1" applyAlignment="1">
      <alignment horizontal="center" vertical="center" wrapText="1"/>
      <protection/>
    </xf>
    <xf numFmtId="0" fontId="5" fillId="35" borderId="45" xfId="52" applyFont="1" applyFill="1" applyBorder="1" applyAlignment="1">
      <alignment horizontal="center" vertical="center" wrapText="1"/>
      <protection/>
    </xf>
    <xf numFmtId="0" fontId="7" fillId="35" borderId="45" xfId="52" applyFont="1" applyFill="1" applyBorder="1" applyAlignment="1">
      <alignment horizontal="center" vertical="center" wrapText="1"/>
      <protection/>
    </xf>
    <xf numFmtId="0" fontId="5" fillId="35" borderId="14" xfId="52" applyFont="1" applyFill="1" applyBorder="1" applyAlignment="1">
      <alignment wrapText="1"/>
      <protection/>
    </xf>
    <xf numFmtId="0" fontId="5" fillId="35" borderId="31" xfId="52" applyFont="1" applyFill="1" applyBorder="1" applyAlignment="1">
      <alignment horizontal="center" vertical="center" wrapText="1"/>
      <protection/>
    </xf>
    <xf numFmtId="0" fontId="5" fillId="35" borderId="32" xfId="52" applyFont="1" applyFill="1" applyBorder="1" applyAlignment="1">
      <alignment horizontal="center" vertical="center" wrapText="1"/>
      <protection/>
    </xf>
    <xf numFmtId="0" fontId="5" fillId="35" borderId="33" xfId="52" applyFont="1" applyFill="1" applyBorder="1" applyAlignment="1">
      <alignment horizontal="center" vertical="center" wrapText="1"/>
      <protection/>
    </xf>
    <xf numFmtId="0" fontId="5" fillId="35" borderId="34" xfId="52" applyFont="1" applyFill="1" applyBorder="1" applyAlignment="1">
      <alignment horizontal="center" vertical="center" wrapText="1"/>
      <protection/>
    </xf>
    <xf numFmtId="0" fontId="7" fillId="35" borderId="34" xfId="52" applyFont="1" applyFill="1" applyBorder="1" applyAlignment="1">
      <alignment horizontal="center" vertical="center" wrapText="1"/>
      <protection/>
    </xf>
    <xf numFmtId="0" fontId="7" fillId="35" borderId="13" xfId="52" applyFont="1" applyFill="1" applyBorder="1" applyAlignment="1">
      <alignment vertical="top" wrapText="1"/>
      <protection/>
    </xf>
    <xf numFmtId="0" fontId="5" fillId="35" borderId="16" xfId="54" applyFont="1" applyFill="1" applyBorder="1" applyAlignment="1">
      <alignment horizontal="center" vertical="center" wrapText="1"/>
      <protection/>
    </xf>
    <xf numFmtId="0" fontId="5" fillId="35" borderId="17" xfId="54" applyFont="1" applyFill="1" applyBorder="1" applyAlignment="1">
      <alignment horizontal="center" vertical="center" wrapText="1"/>
      <protection/>
    </xf>
    <xf numFmtId="0" fontId="5" fillId="35" borderId="18" xfId="54" applyFont="1" applyFill="1" applyBorder="1" applyAlignment="1">
      <alignment horizontal="center" vertical="center" wrapText="1"/>
      <protection/>
    </xf>
    <xf numFmtId="0" fontId="5" fillId="35" borderId="19" xfId="54" applyFont="1" applyFill="1" applyBorder="1" applyAlignment="1">
      <alignment horizontal="center" vertical="center" wrapText="1"/>
      <protection/>
    </xf>
    <xf numFmtId="0" fontId="5" fillId="35" borderId="37" xfId="53" applyFont="1" applyFill="1" applyBorder="1" applyAlignment="1">
      <alignment horizontal="center" vertical="center" wrapText="1"/>
      <protection/>
    </xf>
    <xf numFmtId="0" fontId="5" fillId="35" borderId="38" xfId="53" applyFont="1" applyFill="1" applyBorder="1" applyAlignment="1">
      <alignment horizontal="center" vertical="center" wrapText="1"/>
      <protection/>
    </xf>
    <xf numFmtId="0" fontId="5" fillId="35" borderId="39" xfId="53" applyFont="1" applyFill="1" applyBorder="1" applyAlignment="1">
      <alignment horizontal="center" vertical="center" wrapText="1"/>
      <protection/>
    </xf>
    <xf numFmtId="0" fontId="5" fillId="35" borderId="40" xfId="53" applyFont="1" applyFill="1" applyBorder="1" applyAlignment="1">
      <alignment horizontal="center" vertical="center" wrapText="1"/>
      <protection/>
    </xf>
    <xf numFmtId="0" fontId="7" fillId="35" borderId="41" xfId="53" applyFont="1" applyFill="1" applyBorder="1" applyAlignment="1">
      <alignment horizontal="center" vertical="center" wrapText="1"/>
      <protection/>
    </xf>
    <xf numFmtId="0" fontId="5" fillId="35" borderId="41" xfId="53" applyFont="1" applyFill="1" applyBorder="1" applyAlignment="1">
      <alignment horizontal="center" vertical="center" wrapText="1"/>
      <protection/>
    </xf>
    <xf numFmtId="0" fontId="5" fillId="35" borderId="36" xfId="53" applyFont="1" applyFill="1" applyBorder="1" applyAlignment="1">
      <alignment horizontal="center" vertical="center" wrapText="1"/>
      <protection/>
    </xf>
    <xf numFmtId="0" fontId="5" fillId="35" borderId="15" xfId="53" applyFont="1" applyFill="1" applyBorder="1" applyAlignment="1">
      <alignment horizontal="center" vertical="center" wrapText="1"/>
      <protection/>
    </xf>
    <xf numFmtId="0" fontId="5" fillId="35" borderId="16" xfId="53" applyFont="1" applyFill="1" applyBorder="1" applyAlignment="1">
      <alignment horizontal="center" vertical="center" wrapText="1"/>
      <protection/>
    </xf>
    <xf numFmtId="0" fontId="5" fillId="35" borderId="17" xfId="53" applyFont="1" applyFill="1" applyBorder="1" applyAlignment="1">
      <alignment horizontal="center" vertical="center" wrapText="1"/>
      <protection/>
    </xf>
    <xf numFmtId="0" fontId="5" fillId="35" borderId="18" xfId="53" applyFont="1" applyFill="1" applyBorder="1" applyAlignment="1">
      <alignment horizontal="center" vertical="center" wrapText="1"/>
      <protection/>
    </xf>
    <xf numFmtId="0" fontId="5" fillId="35" borderId="20" xfId="53" applyFont="1" applyFill="1" applyBorder="1" applyAlignment="1">
      <alignment horizontal="center" vertical="center" wrapText="1"/>
      <protection/>
    </xf>
    <xf numFmtId="0" fontId="5" fillId="35" borderId="21" xfId="53" applyFont="1" applyFill="1" applyBorder="1" applyAlignment="1">
      <alignment horizontal="center" vertical="center" wrapText="1"/>
      <protection/>
    </xf>
    <xf numFmtId="0" fontId="5" fillId="35" borderId="26" xfId="53" applyFont="1" applyFill="1" applyBorder="1" applyAlignment="1">
      <alignment horizontal="center" vertical="center" wrapText="1"/>
      <protection/>
    </xf>
    <xf numFmtId="0" fontId="5" fillId="35" borderId="27" xfId="53" applyFont="1" applyFill="1" applyBorder="1" applyAlignment="1">
      <alignment horizontal="center" vertical="center" wrapText="1"/>
      <protection/>
    </xf>
    <xf numFmtId="0" fontId="5" fillId="35" borderId="28" xfId="53" applyFont="1" applyFill="1" applyBorder="1" applyAlignment="1">
      <alignment horizontal="center" vertical="center" wrapText="1"/>
      <protection/>
    </xf>
    <xf numFmtId="0" fontId="5" fillId="35" borderId="60" xfId="53" applyFont="1" applyFill="1" applyBorder="1" applyAlignment="1">
      <alignment horizontal="center" vertical="center" wrapText="1"/>
      <protection/>
    </xf>
    <xf numFmtId="0" fontId="5" fillId="35" borderId="61" xfId="53" applyFont="1" applyFill="1" applyBorder="1" applyAlignment="1">
      <alignment horizontal="center" vertical="center" wrapText="1"/>
      <protection/>
    </xf>
    <xf numFmtId="0" fontId="5" fillId="35" borderId="22" xfId="53" applyFont="1" applyFill="1" applyBorder="1" applyAlignment="1">
      <alignment horizontal="center" vertical="center" wrapText="1"/>
      <protection/>
    </xf>
    <xf numFmtId="0" fontId="5" fillId="35" borderId="23" xfId="53" applyFont="1" applyFill="1" applyBorder="1" applyAlignment="1">
      <alignment horizontal="center" vertical="center" wrapText="1"/>
      <protection/>
    </xf>
    <xf numFmtId="0" fontId="5" fillId="35" borderId="24" xfId="53" applyFont="1" applyFill="1" applyBorder="1" applyAlignment="1">
      <alignment horizontal="center" vertical="center" wrapText="1"/>
      <protection/>
    </xf>
    <xf numFmtId="0" fontId="5" fillId="35" borderId="66" xfId="53" applyFont="1" applyFill="1" applyBorder="1" applyAlignment="1">
      <alignment horizontal="center" vertical="center" wrapText="1"/>
      <protection/>
    </xf>
    <xf numFmtId="0" fontId="5" fillId="35" borderId="71" xfId="53" applyFont="1" applyFill="1" applyBorder="1" applyAlignment="1">
      <alignment horizontal="center" vertical="center" wrapText="1"/>
      <protection/>
    </xf>
    <xf numFmtId="0" fontId="5" fillId="35" borderId="43" xfId="53" applyFont="1" applyFill="1" applyBorder="1" applyAlignment="1">
      <alignment horizontal="center" vertical="center" wrapText="1"/>
      <protection/>
    </xf>
    <xf numFmtId="0" fontId="5" fillId="35" borderId="44" xfId="53" applyFont="1" applyFill="1" applyBorder="1" applyAlignment="1">
      <alignment horizontal="center" vertical="center" wrapText="1"/>
      <protection/>
    </xf>
    <xf numFmtId="0" fontId="5" fillId="35" borderId="45" xfId="53" applyFont="1" applyFill="1" applyBorder="1" applyAlignment="1">
      <alignment horizontal="center" vertical="center" wrapText="1"/>
      <protection/>
    </xf>
    <xf numFmtId="0" fontId="5" fillId="35" borderId="54" xfId="53" applyFont="1" applyFill="1" applyBorder="1" applyAlignment="1">
      <alignment horizontal="center" vertical="center" wrapText="1"/>
      <protection/>
    </xf>
    <xf numFmtId="0" fontId="5" fillId="35" borderId="55" xfId="53" applyFont="1" applyFill="1" applyBorder="1" applyAlignment="1">
      <alignment horizontal="center" vertical="center" wrapText="1"/>
      <protection/>
    </xf>
    <xf numFmtId="0" fontId="5" fillId="35" borderId="57" xfId="53" applyFont="1" applyFill="1" applyBorder="1" applyAlignment="1">
      <alignment horizontal="center" vertical="center" wrapText="1"/>
      <protection/>
    </xf>
    <xf numFmtId="0" fontId="5" fillId="35" borderId="58" xfId="53" applyFont="1" applyFill="1" applyBorder="1" applyAlignment="1">
      <alignment horizontal="center" vertical="center" wrapText="1"/>
      <protection/>
    </xf>
    <xf numFmtId="0" fontId="5" fillId="35" borderId="56" xfId="53" applyFont="1" applyFill="1" applyBorder="1" applyAlignment="1">
      <alignment horizontal="center" vertical="center" wrapText="1"/>
      <protection/>
    </xf>
    <xf numFmtId="0" fontId="5" fillId="0" borderId="53" xfId="54" applyFont="1" applyFill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5" fillId="35" borderId="61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5" fillId="35" borderId="47" xfId="0" applyFont="1" applyFill="1" applyBorder="1" applyAlignment="1">
      <alignment wrapText="1"/>
    </xf>
    <xf numFmtId="0" fontId="7" fillId="35" borderId="13" xfId="0" applyFont="1" applyFill="1" applyBorder="1" applyAlignment="1">
      <alignment wrapText="1"/>
    </xf>
    <xf numFmtId="0" fontId="5" fillId="35" borderId="6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wrapText="1"/>
    </xf>
    <xf numFmtId="0" fontId="5" fillId="35" borderId="14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5" fillId="35" borderId="70" xfId="0" applyFont="1" applyFill="1" applyBorder="1" applyAlignment="1">
      <alignment horizontal="center" vertical="center" wrapText="1"/>
    </xf>
    <xf numFmtId="0" fontId="5" fillId="35" borderId="66" xfId="0" applyFont="1" applyFill="1" applyBorder="1" applyAlignment="1">
      <alignment horizontal="center" vertical="center" wrapText="1"/>
    </xf>
    <xf numFmtId="0" fontId="5" fillId="35" borderId="7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vertical="top" wrapText="1"/>
    </xf>
    <xf numFmtId="0" fontId="5" fillId="0" borderId="87" xfId="0" applyFont="1" applyBorder="1" applyAlignment="1">
      <alignment horizont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9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99" xfId="0" applyFont="1" applyBorder="1" applyAlignment="1">
      <alignment wrapText="1"/>
    </xf>
    <xf numFmtId="0" fontId="7" fillId="44" borderId="10" xfId="0" applyFont="1" applyFill="1" applyBorder="1" applyAlignment="1">
      <alignment horizontal="center" vertical="center"/>
    </xf>
    <xf numFmtId="0" fontId="7" fillId="44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/>
    </xf>
    <xf numFmtId="0" fontId="7" fillId="45" borderId="2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/>
    </xf>
    <xf numFmtId="0" fontId="7" fillId="46" borderId="20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horizontal="center" vertical="center"/>
    </xf>
    <xf numFmtId="0" fontId="7" fillId="47" borderId="20" xfId="0" applyFont="1" applyFill="1" applyBorder="1" applyAlignment="1">
      <alignment horizontal="center" vertical="center"/>
    </xf>
    <xf numFmtId="0" fontId="7" fillId="48" borderId="10" xfId="0" applyFont="1" applyFill="1" applyBorder="1" applyAlignment="1">
      <alignment horizontal="center" vertical="center"/>
    </xf>
    <xf numFmtId="0" fontId="7" fillId="48" borderId="20" xfId="0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0" fontId="7" fillId="49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8" borderId="101" xfId="0" applyFont="1" applyFill="1" applyBorder="1" applyAlignment="1">
      <alignment horizontal="center" vertical="center"/>
    </xf>
    <xf numFmtId="0" fontId="5" fillId="38" borderId="102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 wrapText="1"/>
    </xf>
    <xf numFmtId="0" fontId="17" fillId="36" borderId="72" xfId="0" applyFont="1" applyFill="1" applyBorder="1" applyAlignment="1">
      <alignment horizontal="center" vertical="center" wrapText="1"/>
    </xf>
    <xf numFmtId="0" fontId="17" fillId="36" borderId="85" xfId="0" applyFont="1" applyFill="1" applyBorder="1" applyAlignment="1">
      <alignment horizontal="center" vertical="center" wrapText="1"/>
    </xf>
    <xf numFmtId="0" fontId="14" fillId="50" borderId="96" xfId="0" applyFont="1" applyFill="1" applyBorder="1" applyAlignment="1">
      <alignment horizontal="center" vertical="center" wrapText="1"/>
    </xf>
    <xf numFmtId="0" fontId="14" fillId="50" borderId="94" xfId="0" applyFont="1" applyFill="1" applyBorder="1" applyAlignment="1">
      <alignment horizontal="center" vertical="center" wrapText="1"/>
    </xf>
    <xf numFmtId="0" fontId="14" fillId="50" borderId="95" xfId="0" applyFont="1" applyFill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53" xfId="54" applyFont="1" applyBorder="1" applyAlignment="1">
      <alignment vertical="top" wrapText="1"/>
      <protection/>
    </xf>
    <xf numFmtId="0" fontId="5" fillId="0" borderId="14" xfId="0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11" xfId="54" applyFont="1" applyBorder="1" applyAlignment="1">
      <alignment vertical="top" wrapText="1"/>
      <protection/>
    </xf>
    <xf numFmtId="0" fontId="5" fillId="0" borderId="60" xfId="54" applyFont="1" applyBorder="1" applyAlignment="1">
      <alignment horizontal="center" vertical="center" wrapText="1"/>
      <protection/>
    </xf>
    <xf numFmtId="0" fontId="5" fillId="35" borderId="61" xfId="54" applyFont="1" applyFill="1" applyBorder="1" applyAlignment="1">
      <alignment horizontal="center" vertical="center" wrapText="1"/>
      <protection/>
    </xf>
    <xf numFmtId="0" fontId="5" fillId="35" borderId="22" xfId="54" applyFont="1" applyFill="1" applyBorder="1" applyAlignment="1">
      <alignment horizontal="center" vertical="center" wrapText="1"/>
      <protection/>
    </xf>
    <xf numFmtId="0" fontId="5" fillId="35" borderId="23" xfId="54" applyFont="1" applyFill="1" applyBorder="1" applyAlignment="1">
      <alignment horizontal="center" vertical="center" wrapText="1"/>
      <protection/>
    </xf>
    <xf numFmtId="0" fontId="5" fillId="35" borderId="24" xfId="54" applyFont="1" applyFill="1" applyBorder="1" applyAlignment="1">
      <alignment horizontal="center" vertical="center" wrapText="1"/>
      <protection/>
    </xf>
    <xf numFmtId="0" fontId="5" fillId="35" borderId="23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3" fillId="35" borderId="62" xfId="0" applyFont="1" applyFill="1" applyBorder="1" applyAlignment="1">
      <alignment horizontal="center" vertical="center" wrapText="1"/>
    </xf>
    <xf numFmtId="0" fontId="5" fillId="35" borderId="103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13" fillId="35" borderId="60" xfId="0" applyFont="1" applyFill="1" applyBorder="1" applyAlignment="1">
      <alignment horizontal="center" vertical="center" wrapText="1"/>
    </xf>
    <xf numFmtId="0" fontId="7" fillId="0" borderId="73" xfId="0" applyFont="1" applyBorder="1" applyAlignment="1">
      <alignment vertical="top" wrapText="1"/>
    </xf>
    <xf numFmtId="0" fontId="5" fillId="35" borderId="12" xfId="0" applyFont="1" applyFill="1" applyBorder="1" applyAlignment="1">
      <alignment vertical="top" wrapText="1"/>
    </xf>
    <xf numFmtId="0" fontId="5" fillId="35" borderId="14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vertical="top" wrapText="1"/>
    </xf>
    <xf numFmtId="0" fontId="14" fillId="36" borderId="92" xfId="0" applyFont="1" applyFill="1" applyBorder="1" applyAlignment="1">
      <alignment vertical="top" wrapText="1"/>
    </xf>
    <xf numFmtId="0" fontId="14" fillId="36" borderId="66" xfId="0" applyFont="1" applyFill="1" applyBorder="1" applyAlignment="1">
      <alignment horizontal="center" vertical="center" wrapText="1"/>
    </xf>
    <xf numFmtId="0" fontId="14" fillId="40" borderId="66" xfId="0" applyFont="1" applyFill="1" applyBorder="1" applyAlignment="1">
      <alignment horizontal="center" vertical="center" wrapText="1"/>
    </xf>
    <xf numFmtId="0" fontId="14" fillId="40" borderId="71" xfId="0" applyFont="1" applyFill="1" applyBorder="1" applyAlignment="1">
      <alignment horizontal="center" vertical="center" wrapText="1"/>
    </xf>
    <xf numFmtId="0" fontId="14" fillId="36" borderId="43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 wrapText="1"/>
    </xf>
    <xf numFmtId="0" fontId="14" fillId="36" borderId="45" xfId="0" applyFont="1" applyFill="1" applyBorder="1" applyAlignment="1">
      <alignment horizontal="center" vertical="center" wrapText="1"/>
    </xf>
    <xf numFmtId="0" fontId="14" fillId="36" borderId="10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9" fillId="0" borderId="105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5" fillId="0" borderId="106" xfId="0" applyFont="1" applyBorder="1" applyAlignment="1">
      <alignment vertical="center" wrapText="1"/>
    </xf>
    <xf numFmtId="0" fontId="7" fillId="0" borderId="106" xfId="0" applyFont="1" applyBorder="1" applyAlignment="1">
      <alignment vertical="center" wrapText="1"/>
    </xf>
    <xf numFmtId="0" fontId="16" fillId="0" borderId="107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06" xfId="0" applyFont="1" applyFill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5" fillId="0" borderId="108" xfId="0" applyFont="1" applyBorder="1" applyAlignment="1">
      <alignment vertical="center" wrapText="1"/>
    </xf>
    <xf numFmtId="0" fontId="5" fillId="0" borderId="92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35" borderId="73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vertical="top" wrapText="1"/>
    </xf>
    <xf numFmtId="0" fontId="7" fillId="51" borderId="12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92" xfId="0" applyFont="1" applyBorder="1" applyAlignment="1">
      <alignment wrapText="1"/>
    </xf>
    <xf numFmtId="0" fontId="7" fillId="0" borderId="73" xfId="0" applyFont="1" applyBorder="1" applyAlignment="1">
      <alignment wrapText="1"/>
    </xf>
    <xf numFmtId="0" fontId="5" fillId="35" borderId="92" xfId="52" applyFont="1" applyFill="1" applyBorder="1" applyAlignment="1">
      <alignment vertical="top" wrapText="1"/>
      <protection/>
    </xf>
    <xf numFmtId="0" fontId="5" fillId="35" borderId="53" xfId="52" applyFont="1" applyFill="1" applyBorder="1" applyAlignment="1">
      <alignment vertical="top" wrapText="1"/>
      <protection/>
    </xf>
    <xf numFmtId="0" fontId="7" fillId="35" borderId="10" xfId="52" applyFont="1" applyFill="1" applyBorder="1" applyAlignment="1">
      <alignment wrapText="1"/>
      <protection/>
    </xf>
    <xf numFmtId="0" fontId="5" fillId="0" borderId="13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5" fillId="0" borderId="9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9" fillId="0" borderId="1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wrapText="1"/>
    </xf>
    <xf numFmtId="0" fontId="60" fillId="0" borderId="14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4" xfId="0" applyFont="1" applyBorder="1" applyAlignment="1">
      <alignment vertical="top" wrapText="1"/>
    </xf>
    <xf numFmtId="0" fontId="7" fillId="0" borderId="10" xfId="0" applyFont="1" applyBorder="1" applyAlignment="1">
      <alignment wrapText="1" shrinkToFit="1"/>
    </xf>
    <xf numFmtId="0" fontId="10" fillId="0" borderId="10" xfId="0" applyFont="1" applyBorder="1" applyAlignment="1">
      <alignment wrapText="1"/>
    </xf>
    <xf numFmtId="0" fontId="7" fillId="0" borderId="13" xfId="0" applyFont="1" applyBorder="1" applyAlignment="1">
      <alignment wrapText="1" shrinkToFi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wrapText="1" shrinkToFit="1"/>
    </xf>
    <xf numFmtId="0" fontId="10" fillId="35" borderId="10" xfId="0" applyFont="1" applyFill="1" applyBorder="1" applyAlignment="1">
      <alignment horizontal="left" wrapText="1" shrinkToFit="1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4" xfId="0" applyFont="1" applyFill="1" applyBorder="1" applyAlignment="1">
      <alignment vertical="top" wrapText="1"/>
    </xf>
    <xf numFmtId="0" fontId="7" fillId="0" borderId="14" xfId="0" applyFont="1" applyBorder="1" applyAlignment="1">
      <alignment wrapText="1" shrinkToFit="1"/>
    </xf>
    <xf numFmtId="0" fontId="7" fillId="0" borderId="12" xfId="0" applyFont="1" applyBorder="1" applyAlignment="1">
      <alignment wrapText="1" shrinkToFit="1"/>
    </xf>
    <xf numFmtId="0" fontId="5" fillId="0" borderId="109" xfId="0" applyFont="1" applyBorder="1" applyAlignment="1">
      <alignment horizontal="center" vertical="center" wrapText="1"/>
    </xf>
    <xf numFmtId="0" fontId="5" fillId="52" borderId="43" xfId="0" applyFont="1" applyFill="1" applyBorder="1" applyAlignment="1">
      <alignment horizontal="center" vertical="center" wrapText="1"/>
    </xf>
    <xf numFmtId="0" fontId="5" fillId="52" borderId="44" xfId="0" applyFont="1" applyFill="1" applyBorder="1" applyAlignment="1">
      <alignment horizontal="center" vertical="center" wrapText="1"/>
    </xf>
    <xf numFmtId="0" fontId="5" fillId="52" borderId="45" xfId="0" applyFont="1" applyFill="1" applyBorder="1" applyAlignment="1">
      <alignment horizontal="center" vertical="center" wrapText="1"/>
    </xf>
    <xf numFmtId="0" fontId="5" fillId="52" borderId="57" xfId="0" applyFont="1" applyFill="1" applyBorder="1" applyAlignment="1">
      <alignment horizontal="center" vertical="center" wrapText="1"/>
    </xf>
    <xf numFmtId="0" fontId="5" fillId="52" borderId="58" xfId="0" applyFont="1" applyFill="1" applyBorder="1" applyAlignment="1">
      <alignment horizontal="center" vertical="center" wrapText="1"/>
    </xf>
    <xf numFmtId="0" fontId="5" fillId="52" borderId="56" xfId="0" applyFont="1" applyFill="1" applyBorder="1" applyAlignment="1">
      <alignment horizontal="center" vertical="center" wrapText="1"/>
    </xf>
    <xf numFmtId="0" fontId="5" fillId="52" borderId="25" xfId="0" applyFont="1" applyFill="1" applyBorder="1" applyAlignment="1">
      <alignment horizontal="center" vertical="center" wrapText="1"/>
    </xf>
    <xf numFmtId="0" fontId="5" fillId="52" borderId="23" xfId="0" applyFont="1" applyFill="1" applyBorder="1" applyAlignment="1">
      <alignment horizontal="center" vertical="center" wrapText="1"/>
    </xf>
    <xf numFmtId="0" fontId="5" fillId="52" borderId="24" xfId="0" applyFont="1" applyFill="1" applyBorder="1" applyAlignment="1">
      <alignment horizontal="center" vertical="center" wrapText="1"/>
    </xf>
    <xf numFmtId="0" fontId="5" fillId="52" borderId="19" xfId="0" applyFont="1" applyFill="1" applyBorder="1" applyAlignment="1">
      <alignment horizontal="center" vertical="center" wrapText="1"/>
    </xf>
    <xf numFmtId="0" fontId="5" fillId="52" borderId="17" xfId="0" applyFont="1" applyFill="1" applyBorder="1" applyAlignment="1">
      <alignment horizontal="center" vertical="center" wrapText="1"/>
    </xf>
    <xf numFmtId="0" fontId="5" fillId="52" borderId="18" xfId="0" applyFont="1" applyFill="1" applyBorder="1" applyAlignment="1">
      <alignment horizontal="center" vertical="center" wrapText="1"/>
    </xf>
    <xf numFmtId="0" fontId="5" fillId="52" borderId="46" xfId="0" applyFont="1" applyFill="1" applyBorder="1" applyAlignment="1">
      <alignment horizontal="center" vertical="center" wrapText="1"/>
    </xf>
    <xf numFmtId="0" fontId="5" fillId="52" borderId="42" xfId="0" applyFont="1" applyFill="1" applyBorder="1" applyAlignment="1">
      <alignment horizontal="center" vertical="center" wrapText="1"/>
    </xf>
    <xf numFmtId="0" fontId="5" fillId="52" borderId="40" xfId="0" applyFont="1" applyFill="1" applyBorder="1" applyAlignment="1">
      <alignment horizontal="center" vertical="center" wrapText="1"/>
    </xf>
    <xf numFmtId="0" fontId="5" fillId="52" borderId="41" xfId="0" applyFont="1" applyFill="1" applyBorder="1" applyAlignment="1">
      <alignment horizontal="center" vertical="center" wrapText="1"/>
    </xf>
    <xf numFmtId="0" fontId="5" fillId="52" borderId="35" xfId="0" applyFont="1" applyFill="1" applyBorder="1" applyAlignment="1">
      <alignment horizontal="center" vertical="center" wrapText="1"/>
    </xf>
    <xf numFmtId="0" fontId="5" fillId="52" borderId="33" xfId="0" applyFont="1" applyFill="1" applyBorder="1" applyAlignment="1">
      <alignment horizontal="center" vertical="center" wrapText="1"/>
    </xf>
    <xf numFmtId="0" fontId="5" fillId="52" borderId="34" xfId="0" applyFont="1" applyFill="1" applyBorder="1" applyAlignment="1">
      <alignment horizontal="center" vertical="center" wrapText="1"/>
    </xf>
    <xf numFmtId="0" fontId="5" fillId="52" borderId="43" xfId="54" applyFont="1" applyFill="1" applyBorder="1" applyAlignment="1">
      <alignment horizontal="center" vertical="center" wrapText="1"/>
      <protection/>
    </xf>
    <xf numFmtId="0" fontId="5" fillId="52" borderId="44" xfId="54" applyNumberFormat="1" applyFont="1" applyFill="1" applyBorder="1" applyAlignment="1">
      <alignment horizontal="center" vertical="center" wrapText="1"/>
      <protection/>
    </xf>
    <xf numFmtId="0" fontId="5" fillId="52" borderId="74" xfId="0" applyFont="1" applyFill="1" applyBorder="1" applyAlignment="1">
      <alignment horizontal="center" vertical="center" wrapText="1"/>
    </xf>
    <xf numFmtId="0" fontId="5" fillId="52" borderId="75" xfId="0" applyFont="1" applyFill="1" applyBorder="1" applyAlignment="1">
      <alignment horizontal="center" vertical="center" wrapText="1"/>
    </xf>
    <xf numFmtId="0" fontId="5" fillId="52" borderId="64" xfId="0" applyFont="1" applyFill="1" applyBorder="1" applyAlignment="1">
      <alignment horizontal="center" vertical="center" wrapText="1"/>
    </xf>
    <xf numFmtId="0" fontId="14" fillId="50" borderId="50" xfId="0" applyFont="1" applyFill="1" applyBorder="1" applyAlignment="1">
      <alignment horizontal="center" vertical="center" wrapText="1"/>
    </xf>
    <xf numFmtId="0" fontId="14" fillId="50" borderId="99" xfId="0" applyFont="1" applyFill="1" applyBorder="1" applyAlignment="1">
      <alignment horizontal="center" vertical="center" wrapText="1"/>
    </xf>
    <xf numFmtId="0" fontId="14" fillId="41" borderId="74" xfId="0" applyFont="1" applyFill="1" applyBorder="1" applyAlignment="1">
      <alignment horizontal="center" vertical="center" wrapText="1"/>
    </xf>
    <xf numFmtId="0" fontId="14" fillId="41" borderId="75" xfId="0" applyFont="1" applyFill="1" applyBorder="1" applyAlignment="1">
      <alignment horizontal="center" vertical="center" wrapText="1"/>
    </xf>
    <xf numFmtId="0" fontId="14" fillId="41" borderId="64" xfId="0" applyFont="1" applyFill="1" applyBorder="1" applyAlignment="1">
      <alignment horizontal="center" vertical="center" wrapText="1"/>
    </xf>
    <xf numFmtId="0" fontId="14" fillId="43" borderId="50" xfId="0" applyFont="1" applyFill="1" applyBorder="1" applyAlignment="1">
      <alignment horizontal="center" vertical="center" wrapText="1"/>
    </xf>
    <xf numFmtId="0" fontId="14" fillId="43" borderId="99" xfId="0" applyFont="1" applyFill="1" applyBorder="1" applyAlignment="1">
      <alignment horizontal="center" vertical="center" wrapText="1"/>
    </xf>
    <xf numFmtId="0" fontId="17" fillId="36" borderId="110" xfId="0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5" fillId="52" borderId="57" xfId="52" applyFont="1" applyFill="1" applyBorder="1" applyAlignment="1">
      <alignment horizontal="center" vertical="center" wrapText="1"/>
      <protection/>
    </xf>
    <xf numFmtId="0" fontId="5" fillId="52" borderId="58" xfId="52" applyFont="1" applyFill="1" applyBorder="1" applyAlignment="1">
      <alignment horizontal="center" vertical="center" wrapText="1"/>
      <protection/>
    </xf>
    <xf numFmtId="0" fontId="7" fillId="52" borderId="56" xfId="52" applyFont="1" applyFill="1" applyBorder="1" applyAlignment="1">
      <alignment horizontal="center" vertical="center" wrapText="1"/>
      <protection/>
    </xf>
    <xf numFmtId="0" fontId="5" fillId="52" borderId="32" xfId="52" applyFont="1" applyFill="1" applyBorder="1" applyAlignment="1">
      <alignment horizontal="center" vertical="center" wrapText="1"/>
      <protection/>
    </xf>
    <xf numFmtId="0" fontId="5" fillId="52" borderId="33" xfId="52" applyFont="1" applyFill="1" applyBorder="1" applyAlignment="1">
      <alignment horizontal="center" vertical="center" wrapText="1"/>
      <protection/>
    </xf>
    <xf numFmtId="0" fontId="7" fillId="52" borderId="34" xfId="52" applyFont="1" applyFill="1" applyBorder="1" applyAlignment="1">
      <alignment horizontal="center" vertical="center" wrapText="1"/>
      <protection/>
    </xf>
    <xf numFmtId="0" fontId="5" fillId="52" borderId="43" xfId="53" applyFont="1" applyFill="1" applyBorder="1" applyAlignment="1">
      <alignment horizontal="center" vertical="center" wrapText="1"/>
      <protection/>
    </xf>
    <xf numFmtId="0" fontId="5" fillId="52" borderId="44" xfId="53" applyFont="1" applyFill="1" applyBorder="1" applyAlignment="1">
      <alignment horizontal="center" vertical="center" wrapText="1"/>
      <protection/>
    </xf>
    <xf numFmtId="0" fontId="5" fillId="52" borderId="45" xfId="53" applyFont="1" applyFill="1" applyBorder="1" applyAlignment="1">
      <alignment horizontal="center" vertical="center" wrapText="1"/>
      <protection/>
    </xf>
    <xf numFmtId="0" fontId="5" fillId="52" borderId="57" xfId="53" applyFont="1" applyFill="1" applyBorder="1" applyAlignment="1">
      <alignment horizontal="center" vertical="center" wrapText="1"/>
      <protection/>
    </xf>
    <xf numFmtId="0" fontId="5" fillId="52" borderId="58" xfId="53" applyFont="1" applyFill="1" applyBorder="1" applyAlignment="1">
      <alignment horizontal="center" vertical="center" wrapText="1"/>
      <protection/>
    </xf>
    <xf numFmtId="0" fontId="5" fillId="52" borderId="56" xfId="53" applyFont="1" applyFill="1" applyBorder="1" applyAlignment="1">
      <alignment horizontal="center" vertical="center" wrapText="1"/>
      <protection/>
    </xf>
    <xf numFmtId="0" fontId="5" fillId="52" borderId="43" xfId="52" applyFont="1" applyFill="1" applyBorder="1" applyAlignment="1">
      <alignment horizontal="center" vertical="center" wrapText="1"/>
      <protection/>
    </xf>
    <xf numFmtId="0" fontId="5" fillId="52" borderId="44" xfId="52" applyFont="1" applyFill="1" applyBorder="1" applyAlignment="1">
      <alignment horizontal="center" vertical="center" wrapText="1"/>
      <protection/>
    </xf>
    <xf numFmtId="0" fontId="7" fillId="52" borderId="45" xfId="52" applyFont="1" applyFill="1" applyBorder="1" applyAlignment="1">
      <alignment horizontal="center" vertical="center" wrapText="1"/>
      <protection/>
    </xf>
    <xf numFmtId="0" fontId="5" fillId="0" borderId="9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4" fillId="53" borderId="92" xfId="0" applyFont="1" applyFill="1" applyBorder="1" applyAlignment="1">
      <alignment vertical="top" wrapText="1"/>
    </xf>
    <xf numFmtId="0" fontId="5" fillId="53" borderId="66" xfId="0" applyFont="1" applyFill="1" applyBorder="1" applyAlignment="1">
      <alignment horizontal="center" vertical="center" wrapText="1"/>
    </xf>
    <xf numFmtId="0" fontId="14" fillId="53" borderId="66" xfId="0" applyFont="1" applyFill="1" applyBorder="1" applyAlignment="1">
      <alignment horizontal="center" vertical="center" wrapText="1"/>
    </xf>
    <xf numFmtId="0" fontId="14" fillId="53" borderId="71" xfId="0" applyFont="1" applyFill="1" applyBorder="1" applyAlignment="1">
      <alignment horizontal="center" vertical="center" wrapText="1"/>
    </xf>
    <xf numFmtId="0" fontId="14" fillId="53" borderId="43" xfId="0" applyFont="1" applyFill="1" applyBorder="1" applyAlignment="1">
      <alignment horizontal="center" vertical="center" wrapText="1"/>
    </xf>
    <xf numFmtId="0" fontId="14" fillId="53" borderId="44" xfId="0" applyFont="1" applyFill="1" applyBorder="1" applyAlignment="1">
      <alignment horizontal="center" vertical="center" wrapText="1"/>
    </xf>
    <xf numFmtId="0" fontId="14" fillId="53" borderId="45" xfId="0" applyFont="1" applyFill="1" applyBorder="1" applyAlignment="1">
      <alignment horizontal="center" vertical="center" wrapText="1"/>
    </xf>
    <xf numFmtId="0" fontId="14" fillId="53" borderId="62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horizontal="center" vertical="center" wrapText="1"/>
    </xf>
    <xf numFmtId="0" fontId="5" fillId="53" borderId="25" xfId="0" applyFont="1" applyFill="1" applyBorder="1" applyAlignment="1">
      <alignment horizontal="center" vertical="center" wrapText="1"/>
    </xf>
    <xf numFmtId="0" fontId="5" fillId="53" borderId="23" xfId="0" applyFont="1" applyFill="1" applyBorder="1" applyAlignment="1">
      <alignment horizontal="center" vertical="center" wrapText="1"/>
    </xf>
    <xf numFmtId="0" fontId="7" fillId="53" borderId="24" xfId="0" applyFont="1" applyFill="1" applyBorder="1" applyAlignment="1">
      <alignment horizontal="center" vertical="center" wrapText="1"/>
    </xf>
    <xf numFmtId="0" fontId="5" fillId="53" borderId="19" xfId="0" applyFont="1" applyFill="1" applyBorder="1" applyAlignment="1">
      <alignment horizontal="center" vertical="center" wrapText="1"/>
    </xf>
    <xf numFmtId="0" fontId="5" fillId="53" borderId="17" xfId="0" applyFont="1" applyFill="1" applyBorder="1" applyAlignment="1">
      <alignment horizontal="center" vertical="center" wrapText="1"/>
    </xf>
    <xf numFmtId="0" fontId="7" fillId="53" borderId="18" xfId="0" applyFont="1" applyFill="1" applyBorder="1" applyAlignment="1">
      <alignment horizontal="center" vertical="center" wrapText="1"/>
    </xf>
    <xf numFmtId="0" fontId="5" fillId="53" borderId="42" xfId="0" applyFont="1" applyFill="1" applyBorder="1" applyAlignment="1">
      <alignment horizontal="center" vertical="center" wrapText="1"/>
    </xf>
    <xf numFmtId="0" fontId="5" fillId="53" borderId="40" xfId="0" applyFont="1" applyFill="1" applyBorder="1" applyAlignment="1">
      <alignment horizontal="center" vertical="center" wrapText="1"/>
    </xf>
    <xf numFmtId="0" fontId="7" fillId="53" borderId="41" xfId="0" applyFont="1" applyFill="1" applyBorder="1" applyAlignment="1">
      <alignment horizontal="center" vertical="center" wrapText="1"/>
    </xf>
    <xf numFmtId="0" fontId="5" fillId="53" borderId="29" xfId="0" applyFont="1" applyFill="1" applyBorder="1" applyAlignment="1">
      <alignment horizontal="center" vertical="center" wrapText="1"/>
    </xf>
    <xf numFmtId="0" fontId="5" fillId="53" borderId="27" xfId="0" applyFont="1" applyFill="1" applyBorder="1" applyAlignment="1">
      <alignment horizontal="center" vertical="center" wrapText="1"/>
    </xf>
    <xf numFmtId="0" fontId="7" fillId="53" borderId="28" xfId="0" applyFont="1" applyFill="1" applyBorder="1" applyAlignment="1">
      <alignment horizontal="center" vertical="center" wrapText="1"/>
    </xf>
    <xf numFmtId="0" fontId="5" fillId="53" borderId="35" xfId="0" applyFont="1" applyFill="1" applyBorder="1" applyAlignment="1">
      <alignment horizontal="center" vertical="center" wrapText="1"/>
    </xf>
    <xf numFmtId="0" fontId="5" fillId="53" borderId="33" xfId="0" applyFont="1" applyFill="1" applyBorder="1" applyAlignment="1">
      <alignment horizontal="center" vertical="center" wrapText="1"/>
    </xf>
    <xf numFmtId="0" fontId="7" fillId="53" borderId="34" xfId="0" applyFont="1" applyFill="1" applyBorder="1" applyAlignment="1">
      <alignment horizontal="center" vertical="center" wrapText="1"/>
    </xf>
    <xf numFmtId="0" fontId="5" fillId="51" borderId="39" xfId="0" applyFont="1" applyFill="1" applyBorder="1" applyAlignment="1">
      <alignment horizontal="center" vertical="center" wrapText="1"/>
    </xf>
    <xf numFmtId="0" fontId="5" fillId="51" borderId="40" xfId="0" applyFont="1" applyFill="1" applyBorder="1" applyAlignment="1">
      <alignment horizontal="center" vertical="center" wrapText="1"/>
    </xf>
    <xf numFmtId="0" fontId="5" fillId="51" borderId="41" xfId="0" applyFont="1" applyFill="1" applyBorder="1" applyAlignment="1">
      <alignment horizontal="center" vertical="center" wrapText="1"/>
    </xf>
    <xf numFmtId="0" fontId="5" fillId="52" borderId="39" xfId="0" applyFont="1" applyFill="1" applyBorder="1" applyAlignment="1">
      <alignment horizontal="center" vertical="center" wrapText="1"/>
    </xf>
    <xf numFmtId="0" fontId="5" fillId="52" borderId="16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52" borderId="41" xfId="0" applyFont="1" applyFill="1" applyBorder="1" applyAlignment="1">
      <alignment horizontal="center" vertical="center" wrapText="1"/>
    </xf>
    <xf numFmtId="0" fontId="5" fillId="52" borderId="26" xfId="0" applyFont="1" applyFill="1" applyBorder="1" applyAlignment="1">
      <alignment horizontal="center" vertical="center" wrapText="1"/>
    </xf>
    <xf numFmtId="0" fontId="5" fillId="52" borderId="27" xfId="0" applyFont="1" applyFill="1" applyBorder="1" applyAlignment="1">
      <alignment horizontal="center" vertical="center" wrapText="1"/>
    </xf>
    <xf numFmtId="0" fontId="7" fillId="52" borderId="28" xfId="0" applyFont="1" applyFill="1" applyBorder="1" applyAlignment="1">
      <alignment horizontal="center" vertical="center" wrapText="1"/>
    </xf>
    <xf numFmtId="0" fontId="5" fillId="52" borderId="22" xfId="0" applyFont="1" applyFill="1" applyBorder="1" applyAlignment="1">
      <alignment horizontal="center" vertical="center" wrapText="1"/>
    </xf>
    <xf numFmtId="0" fontId="7" fillId="52" borderId="24" xfId="0" applyFont="1" applyFill="1" applyBorder="1" applyAlignment="1">
      <alignment horizontal="center" vertical="center" wrapText="1"/>
    </xf>
    <xf numFmtId="0" fontId="7" fillId="52" borderId="18" xfId="0" applyFont="1" applyFill="1" applyBorder="1" applyAlignment="1">
      <alignment horizontal="center" vertical="center" wrapText="1"/>
    </xf>
    <xf numFmtId="0" fontId="59" fillId="52" borderId="29" xfId="0" applyFont="1" applyFill="1" applyBorder="1" applyAlignment="1">
      <alignment horizontal="center" vertical="center" wrapText="1"/>
    </xf>
    <xf numFmtId="0" fontId="59" fillId="52" borderId="27" xfId="0" applyFont="1" applyFill="1" applyBorder="1" applyAlignment="1">
      <alignment horizontal="center" vertical="center" wrapText="1"/>
    </xf>
    <xf numFmtId="0" fontId="60" fillId="52" borderId="2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7" fillId="0" borderId="92" xfId="0" applyFont="1" applyBorder="1" applyAlignment="1">
      <alignment vertical="top" wrapText="1"/>
    </xf>
    <xf numFmtId="0" fontId="9" fillId="0" borderId="11" xfId="0" applyFont="1" applyFill="1" applyBorder="1" applyAlignment="1">
      <alignment wrapText="1" shrinkToFit="1"/>
    </xf>
    <xf numFmtId="0" fontId="9" fillId="0" borderId="1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5" fillId="51" borderId="60" xfId="0" applyFont="1" applyFill="1" applyBorder="1" applyAlignment="1">
      <alignment horizontal="center" vertical="center" wrapText="1"/>
    </xf>
    <xf numFmtId="0" fontId="5" fillId="51" borderId="61" xfId="0" applyFont="1" applyFill="1" applyBorder="1" applyAlignment="1">
      <alignment horizontal="center" vertical="center" wrapText="1"/>
    </xf>
    <xf numFmtId="0" fontId="5" fillId="51" borderId="22" xfId="0" applyFont="1" applyFill="1" applyBorder="1" applyAlignment="1">
      <alignment horizontal="center" vertical="center" wrapText="1"/>
    </xf>
    <xf numFmtId="0" fontId="5" fillId="51" borderId="23" xfId="0" applyFont="1" applyFill="1" applyBorder="1" applyAlignment="1">
      <alignment horizontal="center" vertical="center" wrapText="1"/>
    </xf>
    <xf numFmtId="0" fontId="5" fillId="51" borderId="24" xfId="0" applyFont="1" applyFill="1" applyBorder="1" applyAlignment="1">
      <alignment horizontal="center" vertical="center" wrapText="1"/>
    </xf>
    <xf numFmtId="0" fontId="5" fillId="51" borderId="25" xfId="0" applyFont="1" applyFill="1" applyBorder="1" applyAlignment="1">
      <alignment horizontal="center" vertical="center" wrapText="1"/>
    </xf>
    <xf numFmtId="0" fontId="5" fillId="51" borderId="20" xfId="0" applyFont="1" applyFill="1" applyBorder="1" applyAlignment="1">
      <alignment horizontal="center" vertical="center" wrapText="1"/>
    </xf>
    <xf numFmtId="0" fontId="5" fillId="51" borderId="37" xfId="0" applyFont="1" applyFill="1" applyBorder="1" applyAlignment="1">
      <alignment horizontal="center" vertical="center" wrapText="1"/>
    </xf>
    <xf numFmtId="0" fontId="5" fillId="51" borderId="49" xfId="0" applyFont="1" applyFill="1" applyBorder="1" applyAlignment="1">
      <alignment horizontal="center" vertical="center" wrapText="1"/>
    </xf>
    <xf numFmtId="0" fontId="5" fillId="51" borderId="26" xfId="0" applyFont="1" applyFill="1" applyBorder="1" applyAlignment="1">
      <alignment horizontal="center" vertical="center" wrapText="1"/>
    </xf>
    <xf numFmtId="0" fontId="5" fillId="51" borderId="27" xfId="0" applyFont="1" applyFill="1" applyBorder="1" applyAlignment="1">
      <alignment horizontal="center" vertical="center" wrapText="1"/>
    </xf>
    <xf numFmtId="0" fontId="5" fillId="51" borderId="28" xfId="0" applyFont="1" applyFill="1" applyBorder="1" applyAlignment="1">
      <alignment horizontal="center" vertical="center" wrapText="1"/>
    </xf>
    <xf numFmtId="0" fontId="5" fillId="51" borderId="29" xfId="0" applyFont="1" applyFill="1" applyBorder="1" applyAlignment="1">
      <alignment horizontal="center" vertical="center" wrapText="1"/>
    </xf>
    <xf numFmtId="0" fontId="5" fillId="51" borderId="21" xfId="0" applyFont="1" applyFill="1" applyBorder="1" applyAlignment="1">
      <alignment horizontal="center" vertical="center" wrapText="1"/>
    </xf>
    <xf numFmtId="0" fontId="5" fillId="51" borderId="36" xfId="0" applyFont="1" applyFill="1" applyBorder="1" applyAlignment="1">
      <alignment horizontal="center" vertical="center" wrapText="1"/>
    </xf>
    <xf numFmtId="0" fontId="5" fillId="51" borderId="62" xfId="0" applyFont="1" applyFill="1" applyBorder="1" applyAlignment="1">
      <alignment horizontal="center" vertical="center" wrapText="1"/>
    </xf>
    <xf numFmtId="0" fontId="5" fillId="51" borderId="67" xfId="0" applyFont="1" applyFill="1" applyBorder="1" applyAlignment="1">
      <alignment horizontal="center" vertical="center" wrapText="1"/>
    </xf>
    <xf numFmtId="0" fontId="5" fillId="51" borderId="16" xfId="0" applyFont="1" applyFill="1" applyBorder="1" applyAlignment="1">
      <alignment horizontal="center" vertical="center" wrapText="1"/>
    </xf>
    <xf numFmtId="0" fontId="5" fillId="51" borderId="17" xfId="0" applyFont="1" applyFill="1" applyBorder="1" applyAlignment="1">
      <alignment horizontal="center" vertical="center" wrapText="1"/>
    </xf>
    <xf numFmtId="0" fontId="5" fillId="51" borderId="18" xfId="0" applyFont="1" applyFill="1" applyBorder="1" applyAlignment="1">
      <alignment horizontal="center" vertical="center" wrapText="1"/>
    </xf>
    <xf numFmtId="0" fontId="5" fillId="51" borderId="19" xfId="0" applyFont="1" applyFill="1" applyBorder="1" applyAlignment="1">
      <alignment horizontal="center" vertical="center" wrapText="1"/>
    </xf>
    <xf numFmtId="0" fontId="5" fillId="51" borderId="30" xfId="0" applyFont="1" applyFill="1" applyBorder="1" applyAlignment="1">
      <alignment horizontal="center" vertical="center" wrapText="1"/>
    </xf>
    <xf numFmtId="0" fontId="5" fillId="51" borderId="54" xfId="0" applyFont="1" applyFill="1" applyBorder="1" applyAlignment="1">
      <alignment horizontal="center" vertical="center" wrapText="1"/>
    </xf>
    <xf numFmtId="0" fontId="5" fillId="51" borderId="109" xfId="0" applyFont="1" applyFill="1" applyBorder="1" applyAlignment="1">
      <alignment horizontal="center" vertical="center" wrapText="1"/>
    </xf>
    <xf numFmtId="0" fontId="5" fillId="51" borderId="32" xfId="0" applyFont="1" applyFill="1" applyBorder="1" applyAlignment="1">
      <alignment horizontal="center" vertical="center" wrapText="1"/>
    </xf>
    <xf numFmtId="0" fontId="5" fillId="51" borderId="33" xfId="0" applyFont="1" applyFill="1" applyBorder="1" applyAlignment="1">
      <alignment horizontal="center" vertical="center" wrapText="1"/>
    </xf>
    <xf numFmtId="0" fontId="5" fillId="51" borderId="34" xfId="0" applyFont="1" applyFill="1" applyBorder="1" applyAlignment="1">
      <alignment horizontal="center" vertical="center" wrapText="1"/>
    </xf>
    <xf numFmtId="0" fontId="5" fillId="51" borderId="35" xfId="0" applyFont="1" applyFill="1" applyBorder="1" applyAlignment="1">
      <alignment horizontal="center" vertical="center" wrapText="1"/>
    </xf>
    <xf numFmtId="0" fontId="5" fillId="51" borderId="98" xfId="0" applyFont="1" applyFill="1" applyBorder="1" applyAlignment="1">
      <alignment horizontal="center" vertical="center" wrapText="1"/>
    </xf>
    <xf numFmtId="0" fontId="5" fillId="51" borderId="110" xfId="0" applyFont="1" applyFill="1" applyBorder="1" applyAlignment="1">
      <alignment horizontal="center" vertical="center" wrapText="1"/>
    </xf>
    <xf numFmtId="0" fontId="5" fillId="51" borderId="77" xfId="0" applyFont="1" applyFill="1" applyBorder="1" applyAlignment="1">
      <alignment horizontal="center" vertical="center" wrapText="1"/>
    </xf>
    <xf numFmtId="0" fontId="7" fillId="35" borderId="14" xfId="52" applyFont="1" applyFill="1" applyBorder="1" applyAlignment="1">
      <alignment wrapText="1"/>
      <protection/>
    </xf>
    <xf numFmtId="0" fontId="5" fillId="51" borderId="38" xfId="0" applyFont="1" applyFill="1" applyBorder="1" applyAlignment="1">
      <alignment horizontal="center" vertical="center" wrapText="1"/>
    </xf>
    <xf numFmtId="0" fontId="5" fillId="51" borderId="15" xfId="0" applyFont="1" applyFill="1" applyBorder="1" applyAlignment="1">
      <alignment horizontal="center" vertical="center" wrapText="1"/>
    </xf>
    <xf numFmtId="0" fontId="16" fillId="51" borderId="18" xfId="0" applyFont="1" applyFill="1" applyBorder="1" applyAlignment="1">
      <alignment horizontal="center" vertical="center" wrapText="1"/>
    </xf>
    <xf numFmtId="0" fontId="5" fillId="51" borderId="27" xfId="0" applyFont="1" applyFill="1" applyBorder="1" applyAlignment="1">
      <alignment horizontal="center" wrapText="1"/>
    </xf>
    <xf numFmtId="0" fontId="5" fillId="51" borderId="17" xfId="0" applyFont="1" applyFill="1" applyBorder="1" applyAlignment="1">
      <alignment horizontal="center" wrapText="1"/>
    </xf>
    <xf numFmtId="0" fontId="5" fillId="51" borderId="4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35" borderId="30" xfId="53" applyFont="1" applyFill="1" applyBorder="1" applyAlignment="1">
      <alignment horizontal="center" vertical="center" wrapText="1"/>
      <protection/>
    </xf>
    <xf numFmtId="0" fontId="5" fillId="35" borderId="31" xfId="53" applyFont="1" applyFill="1" applyBorder="1" applyAlignment="1">
      <alignment horizontal="center" vertical="center" wrapText="1"/>
      <protection/>
    </xf>
    <xf numFmtId="0" fontId="5" fillId="35" borderId="32" xfId="53" applyFont="1" applyFill="1" applyBorder="1" applyAlignment="1">
      <alignment horizontal="center" vertical="center" wrapText="1"/>
      <protection/>
    </xf>
    <xf numFmtId="0" fontId="5" fillId="35" borderId="33" xfId="53" applyFont="1" applyFill="1" applyBorder="1" applyAlignment="1">
      <alignment horizontal="center" vertical="center" wrapText="1"/>
      <protection/>
    </xf>
    <xf numFmtId="0" fontId="5" fillId="35" borderId="34" xfId="53" applyFont="1" applyFill="1" applyBorder="1" applyAlignment="1">
      <alignment horizontal="center" vertical="center" wrapText="1"/>
      <protection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5" fillId="51" borderId="13" xfId="0" applyFont="1" applyFill="1" applyBorder="1" applyAlignment="1">
      <alignment vertical="top" wrapText="1"/>
    </xf>
    <xf numFmtId="0" fontId="59" fillId="51" borderId="40" xfId="0" applyFont="1" applyFill="1" applyBorder="1" applyAlignment="1">
      <alignment horizontal="center" vertical="center" wrapText="1"/>
    </xf>
    <xf numFmtId="0" fontId="5" fillId="51" borderId="42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horizontal="center" vertical="center" wrapText="1"/>
    </xf>
    <xf numFmtId="0" fontId="5" fillId="51" borderId="10" xfId="0" applyFont="1" applyFill="1" applyBorder="1" applyAlignment="1">
      <alignment vertical="top" wrapText="1"/>
    </xf>
    <xf numFmtId="0" fontId="7" fillId="51" borderId="28" xfId="0" applyFont="1" applyFill="1" applyBorder="1" applyAlignment="1">
      <alignment horizontal="center" vertical="center" wrapText="1"/>
    </xf>
    <xf numFmtId="0" fontId="7" fillId="51" borderId="10" xfId="0" applyFont="1" applyFill="1" applyBorder="1" applyAlignment="1">
      <alignment vertical="top" wrapText="1"/>
    </xf>
    <xf numFmtId="0" fontId="7" fillId="51" borderId="12" xfId="0" applyFont="1" applyFill="1" applyBorder="1" applyAlignment="1">
      <alignment vertical="top" wrapText="1"/>
    </xf>
    <xf numFmtId="0" fontId="7" fillId="51" borderId="17" xfId="0" applyFont="1" applyFill="1" applyBorder="1" applyAlignment="1">
      <alignment horizontal="center" vertical="center" wrapText="1"/>
    </xf>
    <xf numFmtId="0" fontId="7" fillId="51" borderId="18" xfId="0" applyFont="1" applyFill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" fillId="35" borderId="106" xfId="53" applyFont="1" applyFill="1" applyBorder="1" applyAlignment="1">
      <alignment vertical="top" wrapText="1"/>
      <protection/>
    </xf>
    <xf numFmtId="0" fontId="7" fillId="35" borderId="12" xfId="53" applyFont="1" applyFill="1" applyBorder="1" applyAlignment="1">
      <alignment vertical="top" wrapText="1"/>
      <protection/>
    </xf>
    <xf numFmtId="0" fontId="7" fillId="35" borderId="106" xfId="53" applyFont="1" applyFill="1" applyBorder="1" applyAlignment="1">
      <alignment vertical="top" wrapText="1"/>
      <protection/>
    </xf>
    <xf numFmtId="0" fontId="7" fillId="35" borderId="11" xfId="53" applyFont="1" applyFill="1" applyBorder="1" applyAlignment="1">
      <alignment vertical="top" wrapText="1"/>
      <protection/>
    </xf>
    <xf numFmtId="0" fontId="7" fillId="35" borderId="107" xfId="53" applyFont="1" applyFill="1" applyBorder="1" applyAlignment="1">
      <alignment vertical="top" wrapText="1"/>
      <protection/>
    </xf>
    <xf numFmtId="0" fontId="5" fillId="35" borderId="10" xfId="53" applyFont="1" applyFill="1" applyBorder="1" applyAlignment="1">
      <alignment vertical="top" wrapText="1"/>
      <protection/>
    </xf>
    <xf numFmtId="0" fontId="7" fillId="35" borderId="10" xfId="53" applyFont="1" applyFill="1" applyBorder="1" applyAlignment="1">
      <alignment vertical="top" wrapText="1"/>
      <protection/>
    </xf>
    <xf numFmtId="0" fontId="5" fillId="35" borderId="92" xfId="53" applyFont="1" applyFill="1" applyBorder="1" applyAlignment="1">
      <alignment vertical="top" wrapText="1"/>
      <protection/>
    </xf>
    <xf numFmtId="0" fontId="5" fillId="35" borderId="47" xfId="53" applyFont="1" applyFill="1" applyBorder="1" applyAlignment="1">
      <alignment vertical="top" wrapText="1"/>
      <protection/>
    </xf>
    <xf numFmtId="0" fontId="8" fillId="0" borderId="0" xfId="0" applyFont="1" applyAlignment="1">
      <alignment horizontal="center" vertical="center" wrapText="1"/>
    </xf>
    <xf numFmtId="0" fontId="5" fillId="0" borderId="112" xfId="0" applyFont="1" applyBorder="1" applyAlignment="1">
      <alignment horizontal="left" wrapText="1"/>
    </xf>
    <xf numFmtId="0" fontId="5" fillId="0" borderId="83" xfId="0" applyFont="1" applyBorder="1" applyAlignment="1">
      <alignment horizontal="left" wrapText="1"/>
    </xf>
    <xf numFmtId="0" fontId="5" fillId="0" borderId="111" xfId="0" applyFont="1" applyBorder="1" applyAlignment="1">
      <alignment horizontal="left" wrapText="1"/>
    </xf>
    <xf numFmtId="0" fontId="5" fillId="54" borderId="89" xfId="0" applyFont="1" applyFill="1" applyBorder="1" applyAlignment="1">
      <alignment horizontal="center" vertical="center"/>
    </xf>
    <xf numFmtId="0" fontId="5" fillId="54" borderId="82" xfId="0" applyFont="1" applyFill="1" applyBorder="1" applyAlignment="1">
      <alignment horizontal="center" vertical="center"/>
    </xf>
    <xf numFmtId="0" fontId="5" fillId="54" borderId="113" xfId="0" applyFont="1" applyFill="1" applyBorder="1" applyAlignment="1">
      <alignment horizontal="center" vertical="center"/>
    </xf>
    <xf numFmtId="0" fontId="5" fillId="48" borderId="85" xfId="0" applyFont="1" applyFill="1" applyBorder="1" applyAlignment="1">
      <alignment horizontal="center"/>
    </xf>
    <xf numFmtId="0" fontId="5" fillId="48" borderId="86" xfId="0" applyFont="1" applyFill="1" applyBorder="1" applyAlignment="1">
      <alignment horizontal="center"/>
    </xf>
    <xf numFmtId="0" fontId="5" fillId="48" borderId="114" xfId="0" applyFont="1" applyFill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38" borderId="101" xfId="0" applyFont="1" applyFill="1" applyBorder="1" applyAlignment="1">
      <alignment horizontal="center" vertical="center"/>
    </xf>
    <xf numFmtId="0" fontId="5" fillId="38" borderId="102" xfId="0" applyFont="1" applyFill="1" applyBorder="1" applyAlignment="1">
      <alignment horizontal="center" vertical="center"/>
    </xf>
    <xf numFmtId="0" fontId="5" fillId="0" borderId="89" xfId="0" applyFont="1" applyBorder="1" applyAlignment="1">
      <alignment horizontal="left" wrapText="1"/>
    </xf>
    <xf numFmtId="0" fontId="5" fillId="0" borderId="82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0" fontId="5" fillId="48" borderId="115" xfId="0" applyFont="1" applyFill="1" applyBorder="1" applyAlignment="1">
      <alignment horizontal="center"/>
    </xf>
    <xf numFmtId="0" fontId="5" fillId="54" borderId="112" xfId="0" applyFont="1" applyFill="1" applyBorder="1" applyAlignment="1">
      <alignment horizontal="center" vertical="center"/>
    </xf>
    <xf numFmtId="0" fontId="5" fillId="54" borderId="83" xfId="0" applyFont="1" applyFill="1" applyBorder="1" applyAlignment="1">
      <alignment horizontal="center" vertical="center"/>
    </xf>
    <xf numFmtId="0" fontId="5" fillId="54" borderId="111" xfId="0" applyFont="1" applyFill="1" applyBorder="1" applyAlignment="1">
      <alignment horizontal="center" vertical="center"/>
    </xf>
    <xf numFmtId="0" fontId="5" fillId="54" borderId="70" xfId="0" applyFont="1" applyFill="1" applyBorder="1" applyAlignment="1">
      <alignment horizontal="center" vertical="center"/>
    </xf>
    <xf numFmtId="0" fontId="14" fillId="36" borderId="50" xfId="0" applyFont="1" applyFill="1" applyBorder="1" applyAlignment="1">
      <alignment horizontal="left" vertical="top" wrapText="1"/>
    </xf>
    <xf numFmtId="0" fontId="14" fillId="36" borderId="51" xfId="0" applyFont="1" applyFill="1" applyBorder="1" applyAlignment="1">
      <alignment horizontal="left" vertical="top" wrapText="1"/>
    </xf>
    <xf numFmtId="0" fontId="14" fillId="36" borderId="116" xfId="0" applyFont="1" applyFill="1" applyBorder="1" applyAlignment="1">
      <alignment horizontal="center" vertical="center" wrapText="1"/>
    </xf>
    <xf numFmtId="0" fontId="14" fillId="36" borderId="117" xfId="0" applyFont="1" applyFill="1" applyBorder="1" applyAlignment="1">
      <alignment horizontal="center" vertical="center" wrapText="1"/>
    </xf>
    <xf numFmtId="0" fontId="14" fillId="36" borderId="118" xfId="0" applyFont="1" applyFill="1" applyBorder="1" applyAlignment="1">
      <alignment horizontal="center" vertical="center" wrapText="1"/>
    </xf>
    <xf numFmtId="0" fontId="14" fillId="36" borderId="99" xfId="0" applyFont="1" applyFill="1" applyBorder="1" applyAlignment="1">
      <alignment horizontal="left" vertical="top" wrapText="1"/>
    </xf>
    <xf numFmtId="0" fontId="14" fillId="36" borderId="81" xfId="0" applyFont="1" applyFill="1" applyBorder="1" applyAlignment="1">
      <alignment horizontal="left" vertical="top" wrapText="1"/>
    </xf>
    <xf numFmtId="0" fontId="14" fillId="36" borderId="89" xfId="0" applyFont="1" applyFill="1" applyBorder="1" applyAlignment="1">
      <alignment horizontal="center" vertical="center" wrapText="1"/>
    </xf>
    <xf numFmtId="0" fontId="14" fillId="36" borderId="82" xfId="0" applyFont="1" applyFill="1" applyBorder="1" applyAlignment="1">
      <alignment horizontal="center" vertical="center" wrapText="1"/>
    </xf>
    <xf numFmtId="0" fontId="14" fillId="36" borderId="113" xfId="0" applyFont="1" applyFill="1" applyBorder="1" applyAlignment="1">
      <alignment horizontal="center" vertical="center" wrapText="1"/>
    </xf>
    <xf numFmtId="0" fontId="14" fillId="36" borderId="89" xfId="0" applyFont="1" applyFill="1" applyBorder="1" applyAlignment="1">
      <alignment horizontal="left" vertical="top" wrapText="1"/>
    </xf>
    <xf numFmtId="0" fontId="14" fillId="36" borderId="82" xfId="0" applyFont="1" applyFill="1" applyBorder="1" applyAlignment="1">
      <alignment horizontal="left" vertical="top" wrapText="1"/>
    </xf>
    <xf numFmtId="0" fontId="14" fillId="36" borderId="113" xfId="0" applyFont="1" applyFill="1" applyBorder="1" applyAlignment="1">
      <alignment horizontal="left" vertical="top" wrapText="1"/>
    </xf>
    <xf numFmtId="0" fontId="14" fillId="40" borderId="85" xfId="0" applyFont="1" applyFill="1" applyBorder="1" applyAlignment="1">
      <alignment horizontal="center" vertical="center" wrapText="1"/>
    </xf>
    <xf numFmtId="0" fontId="14" fillId="40" borderId="86" xfId="0" applyFont="1" applyFill="1" applyBorder="1" applyAlignment="1">
      <alignment horizontal="center" vertical="center" wrapText="1"/>
    </xf>
    <xf numFmtId="0" fontId="14" fillId="40" borderId="114" xfId="0" applyFont="1" applyFill="1" applyBorder="1" applyAlignment="1">
      <alignment horizontal="center" vertical="center" wrapText="1"/>
    </xf>
    <xf numFmtId="0" fontId="5" fillId="35" borderId="119" xfId="0" applyFont="1" applyFill="1" applyBorder="1" applyAlignment="1">
      <alignment horizontal="center" vertical="center" wrapText="1"/>
    </xf>
    <xf numFmtId="0" fontId="5" fillId="35" borderId="120" xfId="0" applyFont="1" applyFill="1" applyBorder="1" applyAlignment="1">
      <alignment horizontal="center" vertical="center" wrapText="1"/>
    </xf>
    <xf numFmtId="0" fontId="5" fillId="35" borderId="85" xfId="0" applyFont="1" applyFill="1" applyBorder="1" applyAlignment="1">
      <alignment horizontal="center" vertical="center" wrapText="1"/>
    </xf>
    <xf numFmtId="0" fontId="5" fillId="35" borderId="86" xfId="0" applyFont="1" applyFill="1" applyBorder="1" applyAlignment="1">
      <alignment horizontal="center" vertical="center" wrapText="1"/>
    </xf>
    <xf numFmtId="0" fontId="5" fillId="35" borderId="114" xfId="0" applyFont="1" applyFill="1" applyBorder="1" applyAlignment="1">
      <alignment horizontal="center" vertical="center" wrapText="1"/>
    </xf>
    <xf numFmtId="0" fontId="5" fillId="44" borderId="85" xfId="0" applyFont="1" applyFill="1" applyBorder="1" applyAlignment="1">
      <alignment horizontal="center" vertical="center" wrapText="1"/>
    </xf>
    <xf numFmtId="0" fontId="5" fillId="44" borderId="86" xfId="0" applyFont="1" applyFill="1" applyBorder="1" applyAlignment="1">
      <alignment horizontal="center" vertical="center" wrapText="1"/>
    </xf>
    <xf numFmtId="0" fontId="5" fillId="44" borderId="114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17" fillId="36" borderId="50" xfId="0" applyFont="1" applyFill="1" applyBorder="1" applyAlignment="1">
      <alignment horizontal="left" vertical="top" wrapText="1"/>
    </xf>
    <xf numFmtId="0" fontId="17" fillId="36" borderId="51" xfId="0" applyFont="1" applyFill="1" applyBorder="1" applyAlignment="1">
      <alignment horizontal="left" vertical="top" wrapText="1"/>
    </xf>
    <xf numFmtId="0" fontId="17" fillId="36" borderId="121" xfId="0" applyFont="1" applyFill="1" applyBorder="1" applyAlignment="1">
      <alignment horizontal="left" vertical="top" wrapText="1"/>
    </xf>
    <xf numFmtId="0" fontId="5" fillId="55" borderId="85" xfId="0" applyFont="1" applyFill="1" applyBorder="1" applyAlignment="1">
      <alignment horizontal="center" vertical="center" wrapText="1"/>
    </xf>
    <xf numFmtId="0" fontId="5" fillId="55" borderId="86" xfId="0" applyFont="1" applyFill="1" applyBorder="1" applyAlignment="1">
      <alignment horizontal="center" vertical="center" wrapText="1"/>
    </xf>
    <xf numFmtId="0" fontId="5" fillId="55" borderId="114" xfId="0" applyFont="1" applyFill="1" applyBorder="1" applyAlignment="1">
      <alignment horizontal="center" vertical="center" wrapText="1"/>
    </xf>
    <xf numFmtId="0" fontId="5" fillId="0" borderId="60" xfId="54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5" fillId="0" borderId="61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22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35" borderId="98" xfId="54" applyFont="1" applyFill="1" applyBorder="1" applyAlignment="1">
      <alignment horizontal="center" vertical="center" wrapText="1"/>
      <protection/>
    </xf>
    <xf numFmtId="0" fontId="5" fillId="35" borderId="62" xfId="54" applyFont="1" applyFill="1" applyBorder="1" applyAlignment="1">
      <alignment horizontal="center" vertical="center" wrapText="1"/>
      <protection/>
    </xf>
    <xf numFmtId="0" fontId="17" fillId="36" borderId="99" xfId="0" applyFont="1" applyFill="1" applyBorder="1" applyAlignment="1">
      <alignment horizontal="left" vertical="top" wrapText="1"/>
    </xf>
    <xf numFmtId="0" fontId="17" fillId="36" borderId="81" xfId="0" applyFont="1" applyFill="1" applyBorder="1" applyAlignment="1">
      <alignment horizontal="left" vertical="top" wrapText="1"/>
    </xf>
    <xf numFmtId="0" fontId="17" fillId="36" borderId="69" xfId="0" applyFont="1" applyFill="1" applyBorder="1" applyAlignment="1">
      <alignment horizontal="left" vertical="top" wrapText="1"/>
    </xf>
    <xf numFmtId="0" fontId="5" fillId="35" borderId="105" xfId="54" applyFont="1" applyFill="1" applyBorder="1" applyAlignment="1">
      <alignment horizontal="center" vertical="center" wrapText="1"/>
      <protection/>
    </xf>
    <xf numFmtId="0" fontId="5" fillId="35" borderId="73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56" borderId="85" xfId="0" applyFont="1" applyFill="1" applyBorder="1" applyAlignment="1">
      <alignment horizontal="center" vertical="top" wrapText="1"/>
    </xf>
    <xf numFmtId="0" fontId="5" fillId="56" borderId="86" xfId="0" applyFont="1" applyFill="1" applyBorder="1" applyAlignment="1">
      <alignment horizontal="center" vertical="top" wrapText="1"/>
    </xf>
    <xf numFmtId="0" fontId="5" fillId="56" borderId="114" xfId="0" applyFont="1" applyFill="1" applyBorder="1" applyAlignment="1">
      <alignment horizontal="center" vertical="top" wrapText="1"/>
    </xf>
    <xf numFmtId="0" fontId="17" fillId="40" borderId="126" xfId="0" applyFont="1" applyFill="1" applyBorder="1" applyAlignment="1">
      <alignment horizontal="center" vertical="center" wrapText="1"/>
    </xf>
    <xf numFmtId="0" fontId="17" fillId="40" borderId="108" xfId="0" applyFont="1" applyFill="1" applyBorder="1" applyAlignment="1">
      <alignment horizontal="center" vertical="center" wrapText="1"/>
    </xf>
    <xf numFmtId="0" fontId="17" fillId="36" borderId="89" xfId="0" applyFont="1" applyFill="1" applyBorder="1" applyAlignment="1">
      <alignment horizontal="left" vertical="top" wrapText="1"/>
    </xf>
    <xf numFmtId="0" fontId="17" fillId="36" borderId="82" xfId="0" applyFont="1" applyFill="1" applyBorder="1" applyAlignment="1">
      <alignment horizontal="left" vertical="top" wrapText="1"/>
    </xf>
    <xf numFmtId="0" fontId="17" fillId="36" borderId="113" xfId="0" applyFont="1" applyFill="1" applyBorder="1" applyAlignment="1">
      <alignment horizontal="left" vertical="top" wrapText="1"/>
    </xf>
    <xf numFmtId="0" fontId="17" fillId="40" borderId="85" xfId="0" applyFont="1" applyFill="1" applyBorder="1" applyAlignment="1">
      <alignment horizontal="center" vertical="center" wrapText="1"/>
    </xf>
    <xf numFmtId="0" fontId="17" fillId="40" borderId="86" xfId="0" applyFont="1" applyFill="1" applyBorder="1" applyAlignment="1">
      <alignment horizontal="center" vertical="center" wrapText="1"/>
    </xf>
    <xf numFmtId="0" fontId="17" fillId="40" borderId="114" xfId="0" applyFont="1" applyFill="1" applyBorder="1" applyAlignment="1">
      <alignment horizontal="center" vertical="center" wrapText="1"/>
    </xf>
    <xf numFmtId="0" fontId="17" fillId="40" borderId="72" xfId="0" applyFont="1" applyFill="1" applyBorder="1" applyAlignment="1">
      <alignment horizontal="center" vertical="center" wrapText="1"/>
    </xf>
    <xf numFmtId="0" fontId="17" fillId="36" borderId="52" xfId="0" applyFont="1" applyFill="1" applyBorder="1" applyAlignment="1">
      <alignment horizontal="left" vertical="top" wrapText="1"/>
    </xf>
    <xf numFmtId="0" fontId="17" fillId="40" borderId="119" xfId="0" applyFont="1" applyFill="1" applyBorder="1" applyAlignment="1">
      <alignment horizontal="center" vertical="center" wrapText="1"/>
    </xf>
    <xf numFmtId="0" fontId="17" fillId="40" borderId="120" xfId="0" applyFont="1" applyFill="1" applyBorder="1" applyAlignment="1">
      <alignment horizontal="center" vertical="center" wrapText="1"/>
    </xf>
    <xf numFmtId="0" fontId="17" fillId="36" borderId="127" xfId="0" applyFont="1" applyFill="1" applyBorder="1" applyAlignment="1">
      <alignment horizontal="center" vertical="center" wrapText="1"/>
    </xf>
    <xf numFmtId="0" fontId="17" fillId="36" borderId="118" xfId="0" applyFont="1" applyFill="1" applyBorder="1" applyAlignment="1">
      <alignment horizontal="center" vertical="center" wrapText="1"/>
    </xf>
    <xf numFmtId="0" fontId="13" fillId="36" borderId="50" xfId="0" applyFont="1" applyFill="1" applyBorder="1" applyAlignment="1">
      <alignment horizontal="left" vertical="top" wrapText="1"/>
    </xf>
    <xf numFmtId="0" fontId="13" fillId="36" borderId="51" xfId="0" applyFont="1" applyFill="1" applyBorder="1" applyAlignment="1">
      <alignment horizontal="left" vertical="top" wrapText="1"/>
    </xf>
    <xf numFmtId="0" fontId="13" fillId="36" borderId="52" xfId="0" applyFont="1" applyFill="1" applyBorder="1" applyAlignment="1">
      <alignment horizontal="left" vertical="top" wrapText="1"/>
    </xf>
    <xf numFmtId="0" fontId="17" fillId="40" borderId="97" xfId="0" applyFont="1" applyFill="1" applyBorder="1" applyAlignment="1">
      <alignment horizontal="center" vertical="center" wrapText="1"/>
    </xf>
    <xf numFmtId="0" fontId="17" fillId="36" borderId="128" xfId="0" applyFont="1" applyFill="1" applyBorder="1" applyAlignment="1">
      <alignment horizontal="center" vertical="center" wrapText="1"/>
    </xf>
    <xf numFmtId="0" fontId="17" fillId="40" borderId="47" xfId="0" applyFont="1" applyFill="1" applyBorder="1" applyAlignment="1">
      <alignment horizontal="center" vertical="center" wrapText="1"/>
    </xf>
    <xf numFmtId="0" fontId="17" fillId="36" borderId="112" xfId="0" applyFont="1" applyFill="1" applyBorder="1" applyAlignment="1">
      <alignment horizontal="left" vertical="top" wrapText="1"/>
    </xf>
    <xf numFmtId="0" fontId="17" fillId="36" borderId="83" xfId="0" applyFont="1" applyFill="1" applyBorder="1" applyAlignment="1">
      <alignment horizontal="left" vertical="top" wrapText="1"/>
    </xf>
    <xf numFmtId="0" fontId="17" fillId="36" borderId="101" xfId="0" applyFont="1" applyFill="1" applyBorder="1" applyAlignment="1">
      <alignment horizontal="left" vertical="top" wrapText="1"/>
    </xf>
    <xf numFmtId="0" fontId="17" fillId="40" borderId="129" xfId="0" applyFont="1" applyFill="1" applyBorder="1" applyAlignment="1">
      <alignment horizontal="center" vertical="center" wrapText="1"/>
    </xf>
    <xf numFmtId="0" fontId="17" fillId="40" borderId="130" xfId="0" applyFont="1" applyFill="1" applyBorder="1" applyAlignment="1">
      <alignment horizontal="center" vertical="center" wrapText="1"/>
    </xf>
    <xf numFmtId="0" fontId="13" fillId="44" borderId="47" xfId="0" applyFont="1" applyFill="1" applyBorder="1" applyAlignment="1">
      <alignment horizontal="center" vertical="center" wrapText="1"/>
    </xf>
    <xf numFmtId="0" fontId="13" fillId="44" borderId="0" xfId="0" applyFont="1" applyFill="1" applyBorder="1" applyAlignment="1">
      <alignment horizontal="center" vertical="center" wrapText="1"/>
    </xf>
    <xf numFmtId="0" fontId="13" fillId="44" borderId="48" xfId="0" applyFont="1" applyFill="1" applyBorder="1" applyAlignment="1">
      <alignment horizontal="center" vertical="center" wrapText="1"/>
    </xf>
    <xf numFmtId="0" fontId="17" fillId="36" borderId="72" xfId="0" applyFont="1" applyFill="1" applyBorder="1" applyAlignment="1">
      <alignment horizontal="left" vertical="top" wrapText="1"/>
    </xf>
    <xf numFmtId="0" fontId="17" fillId="36" borderId="116" xfId="0" applyFont="1" applyFill="1" applyBorder="1" applyAlignment="1">
      <alignment horizontal="center" vertical="center" wrapText="1"/>
    </xf>
    <xf numFmtId="0" fontId="17" fillId="36" borderId="117" xfId="0" applyFont="1" applyFill="1" applyBorder="1" applyAlignment="1">
      <alignment horizontal="center" vertical="center" wrapText="1"/>
    </xf>
    <xf numFmtId="0" fontId="17" fillId="36" borderId="131" xfId="0" applyFont="1" applyFill="1" applyBorder="1" applyAlignment="1">
      <alignment horizontal="center" vertical="center" wrapText="1"/>
    </xf>
    <xf numFmtId="0" fontId="13" fillId="44" borderId="126" xfId="0" applyFont="1" applyFill="1" applyBorder="1" applyAlignment="1">
      <alignment horizontal="center" vertical="center" wrapText="1"/>
    </xf>
    <xf numFmtId="0" fontId="13" fillId="44" borderId="129" xfId="0" applyFont="1" applyFill="1" applyBorder="1" applyAlignment="1">
      <alignment horizontal="center" vertical="center" wrapText="1"/>
    </xf>
    <xf numFmtId="0" fontId="13" fillId="44" borderId="130" xfId="0" applyFont="1" applyFill="1" applyBorder="1" applyAlignment="1">
      <alignment horizontal="center" vertical="center" wrapText="1"/>
    </xf>
    <xf numFmtId="0" fontId="13" fillId="57" borderId="85" xfId="0" applyFont="1" applyFill="1" applyBorder="1" applyAlignment="1">
      <alignment horizontal="center" vertical="center" wrapText="1"/>
    </xf>
    <xf numFmtId="0" fontId="13" fillId="57" borderId="86" xfId="0" applyFont="1" applyFill="1" applyBorder="1" applyAlignment="1">
      <alignment horizontal="center" vertical="center" wrapText="1"/>
    </xf>
    <xf numFmtId="0" fontId="13" fillId="57" borderId="11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4" fillId="41" borderId="50" xfId="0" applyFont="1" applyFill="1" applyBorder="1" applyAlignment="1">
      <alignment horizontal="left" vertical="top" wrapText="1"/>
    </xf>
    <xf numFmtId="0" fontId="14" fillId="41" borderId="51" xfId="0" applyFont="1" applyFill="1" applyBorder="1" applyAlignment="1">
      <alignment horizontal="left" vertical="top" wrapText="1"/>
    </xf>
    <xf numFmtId="0" fontId="14" fillId="41" borderId="52" xfId="0" applyFont="1" applyFill="1" applyBorder="1" applyAlignment="1">
      <alignment horizontal="left" vertical="top" wrapText="1"/>
    </xf>
    <xf numFmtId="0" fontId="14" fillId="41" borderId="89" xfId="0" applyFont="1" applyFill="1" applyBorder="1" applyAlignment="1">
      <alignment horizontal="left" vertical="top" wrapText="1"/>
    </xf>
    <xf numFmtId="0" fontId="14" fillId="41" borderId="82" xfId="0" applyFont="1" applyFill="1" applyBorder="1" applyAlignment="1">
      <alignment horizontal="left" vertical="top" wrapText="1"/>
    </xf>
    <xf numFmtId="0" fontId="14" fillId="41" borderId="113" xfId="0" applyFont="1" applyFill="1" applyBorder="1" applyAlignment="1">
      <alignment horizontal="left" vertical="top" wrapText="1"/>
    </xf>
    <xf numFmtId="0" fontId="14" fillId="43" borderId="85" xfId="0" applyFont="1" applyFill="1" applyBorder="1" applyAlignment="1">
      <alignment horizontal="center" vertical="center" wrapText="1"/>
    </xf>
    <xf numFmtId="0" fontId="14" fillId="43" borderId="86" xfId="0" applyFont="1" applyFill="1" applyBorder="1" applyAlignment="1">
      <alignment horizontal="center" vertical="center" wrapText="1"/>
    </xf>
    <xf numFmtId="0" fontId="14" fillId="43" borderId="114" xfId="0" applyFont="1" applyFill="1" applyBorder="1" applyAlignment="1">
      <alignment horizontal="center" vertical="center" wrapText="1"/>
    </xf>
    <xf numFmtId="0" fontId="13" fillId="55" borderId="85" xfId="0" applyFont="1" applyFill="1" applyBorder="1" applyAlignment="1">
      <alignment horizontal="center" vertical="top" wrapText="1"/>
    </xf>
    <xf numFmtId="0" fontId="13" fillId="55" borderId="86" xfId="0" applyFont="1" applyFill="1" applyBorder="1" applyAlignment="1">
      <alignment horizontal="center" vertical="top" wrapText="1"/>
    </xf>
    <xf numFmtId="0" fontId="13" fillId="55" borderId="114" xfId="0" applyFont="1" applyFill="1" applyBorder="1" applyAlignment="1">
      <alignment horizontal="center" vertical="top" wrapText="1"/>
    </xf>
    <xf numFmtId="0" fontId="13" fillId="55" borderId="50" xfId="0" applyFont="1" applyFill="1" applyBorder="1" applyAlignment="1">
      <alignment horizontal="center" vertical="top" wrapText="1"/>
    </xf>
    <xf numFmtId="0" fontId="13" fillId="55" borderId="51" xfId="0" applyFont="1" applyFill="1" applyBorder="1" applyAlignment="1">
      <alignment horizontal="center" vertical="top" wrapText="1"/>
    </xf>
    <xf numFmtId="0" fontId="13" fillId="55" borderId="52" xfId="0" applyFont="1" applyFill="1" applyBorder="1" applyAlignment="1">
      <alignment horizontal="center" vertical="top" wrapText="1"/>
    </xf>
    <xf numFmtId="0" fontId="17" fillId="36" borderId="85" xfId="0" applyFont="1" applyFill="1" applyBorder="1" applyAlignment="1">
      <alignment horizontal="center" vertical="center" wrapText="1"/>
    </xf>
    <xf numFmtId="0" fontId="17" fillId="36" borderId="86" xfId="0" applyFont="1" applyFill="1" applyBorder="1" applyAlignment="1">
      <alignment horizontal="center" vertical="center" wrapText="1"/>
    </xf>
    <xf numFmtId="0" fontId="17" fillId="36" borderId="114" xfId="0" applyFont="1" applyFill="1" applyBorder="1" applyAlignment="1">
      <alignment horizontal="center" vertical="center" wrapText="1"/>
    </xf>
    <xf numFmtId="0" fontId="5" fillId="0" borderId="98" xfId="54" applyFont="1" applyFill="1" applyBorder="1" applyAlignment="1">
      <alignment horizontal="center" vertical="center" wrapText="1"/>
      <protection/>
    </xf>
    <xf numFmtId="0" fontId="5" fillId="0" borderId="62" xfId="54" applyFont="1" applyFill="1" applyBorder="1" applyAlignment="1">
      <alignment horizontal="center" vertical="center" wrapText="1"/>
      <protection/>
    </xf>
    <xf numFmtId="0" fontId="5" fillId="0" borderId="91" xfId="54" applyFont="1" applyFill="1" applyBorder="1" applyAlignment="1">
      <alignment horizontal="center" vertical="center" wrapText="1"/>
      <protection/>
    </xf>
    <xf numFmtId="0" fontId="5" fillId="0" borderId="103" xfId="54" applyFont="1" applyFill="1" applyBorder="1" applyAlignment="1">
      <alignment horizontal="center" vertical="center" wrapText="1"/>
      <protection/>
    </xf>
    <xf numFmtId="0" fontId="5" fillId="35" borderId="91" xfId="54" applyFont="1" applyFill="1" applyBorder="1" applyAlignment="1">
      <alignment horizontal="center" vertical="center" wrapText="1"/>
      <protection/>
    </xf>
    <xf numFmtId="0" fontId="5" fillId="35" borderId="103" xfId="54" applyFont="1" applyFill="1" applyBorder="1" applyAlignment="1">
      <alignment horizontal="center" vertical="center" wrapText="1"/>
      <protection/>
    </xf>
    <xf numFmtId="0" fontId="5" fillId="0" borderId="105" xfId="54" applyFont="1" applyFill="1" applyBorder="1" applyAlignment="1">
      <alignment horizontal="center" vertical="center" wrapText="1"/>
      <protection/>
    </xf>
    <xf numFmtId="0" fontId="5" fillId="0" borderId="73" xfId="54" applyFont="1" applyFill="1" applyBorder="1" applyAlignment="1">
      <alignment horizontal="center" vertical="center" wrapText="1"/>
      <protection/>
    </xf>
    <xf numFmtId="0" fontId="14" fillId="41" borderId="132" xfId="0" applyFont="1" applyFill="1" applyBorder="1" applyAlignment="1">
      <alignment horizontal="center" vertical="center" wrapText="1"/>
    </xf>
    <xf numFmtId="0" fontId="14" fillId="41" borderId="133" xfId="0" applyFont="1" applyFill="1" applyBorder="1" applyAlignment="1">
      <alignment horizontal="center" vertical="center" wrapText="1"/>
    </xf>
    <xf numFmtId="0" fontId="14" fillId="41" borderId="134" xfId="0" applyFont="1" applyFill="1" applyBorder="1" applyAlignment="1">
      <alignment horizontal="center" vertical="center" wrapText="1"/>
    </xf>
    <xf numFmtId="0" fontId="14" fillId="41" borderId="135" xfId="0" applyFont="1" applyFill="1" applyBorder="1" applyAlignment="1">
      <alignment horizontal="center" vertical="center" wrapText="1"/>
    </xf>
    <xf numFmtId="0" fontId="14" fillId="41" borderId="136" xfId="0" applyFont="1" applyFill="1" applyBorder="1" applyAlignment="1">
      <alignment horizontal="center" vertical="center" wrapText="1"/>
    </xf>
    <xf numFmtId="0" fontId="14" fillId="41" borderId="137" xfId="0" applyFont="1" applyFill="1" applyBorder="1" applyAlignment="1">
      <alignment horizontal="center" vertical="center" wrapText="1"/>
    </xf>
    <xf numFmtId="0" fontId="13" fillId="44" borderId="85" xfId="0" applyFont="1" applyFill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37" xfId="54" applyFont="1" applyFill="1" applyBorder="1" applyAlignment="1">
      <alignment horizontal="center" vertical="center" wrapText="1"/>
      <protection/>
    </xf>
    <xf numFmtId="0" fontId="5" fillId="0" borderId="38" xfId="54" applyFont="1" applyFill="1" applyBorder="1" applyAlignment="1">
      <alignment horizontal="center" vertical="center" wrapText="1"/>
      <protection/>
    </xf>
    <xf numFmtId="0" fontId="14" fillId="41" borderId="11" xfId="0" applyFont="1" applyFill="1" applyBorder="1" applyAlignment="1">
      <alignment horizontal="left" vertical="top" wrapText="1"/>
    </xf>
    <xf numFmtId="0" fontId="14" fillId="41" borderId="60" xfId="0" applyFont="1" applyFill="1" applyBorder="1" applyAlignment="1">
      <alignment horizontal="left" vertical="top" wrapText="1"/>
    </xf>
    <xf numFmtId="0" fontId="14" fillId="41" borderId="61" xfId="0" applyFont="1" applyFill="1" applyBorder="1" applyAlignment="1">
      <alignment horizontal="left" vertical="top" wrapText="1"/>
    </xf>
    <xf numFmtId="0" fontId="5" fillId="0" borderId="138" xfId="0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13" fillId="55" borderId="99" xfId="0" applyFont="1" applyFill="1" applyBorder="1" applyAlignment="1">
      <alignment horizontal="center" vertical="top" wrapText="1"/>
    </xf>
    <xf numFmtId="0" fontId="7" fillId="0" borderId="81" xfId="0" applyFont="1" applyBorder="1" applyAlignment="1">
      <alignment wrapText="1"/>
    </xf>
    <xf numFmtId="0" fontId="7" fillId="0" borderId="100" xfId="0" applyFont="1" applyBorder="1" applyAlignment="1">
      <alignment wrapText="1"/>
    </xf>
    <xf numFmtId="0" fontId="10" fillId="55" borderId="86" xfId="0" applyFont="1" applyFill="1" applyBorder="1" applyAlignment="1">
      <alignment horizontal="center" wrapText="1"/>
    </xf>
    <xf numFmtId="0" fontId="10" fillId="55" borderId="114" xfId="0" applyFont="1" applyFill="1" applyBorder="1" applyAlignment="1">
      <alignment horizontal="center" wrapText="1"/>
    </xf>
    <xf numFmtId="0" fontId="10" fillId="55" borderId="86" xfId="0" applyFont="1" applyFill="1" applyBorder="1" applyAlignment="1">
      <alignment wrapText="1"/>
    </xf>
    <xf numFmtId="0" fontId="10" fillId="55" borderId="114" xfId="0" applyFont="1" applyFill="1" applyBorder="1" applyAlignment="1">
      <alignment wrapText="1"/>
    </xf>
    <xf numFmtId="0" fontId="14" fillId="41" borderId="12" xfId="0" applyFont="1" applyFill="1" applyBorder="1" applyAlignment="1">
      <alignment horizontal="left" vertical="top" wrapText="1"/>
    </xf>
    <xf numFmtId="0" fontId="14" fillId="41" borderId="36" xfId="0" applyFont="1" applyFill="1" applyBorder="1" applyAlignment="1">
      <alignment horizontal="left" vertical="top" wrapText="1"/>
    </xf>
    <xf numFmtId="0" fontId="14" fillId="41" borderId="15" xfId="0" applyFont="1" applyFill="1" applyBorder="1" applyAlignment="1">
      <alignment horizontal="left" vertical="top" wrapText="1"/>
    </xf>
    <xf numFmtId="0" fontId="14" fillId="50" borderId="142" xfId="0" applyFont="1" applyFill="1" applyBorder="1" applyAlignment="1">
      <alignment horizontal="center" vertical="center" wrapText="1"/>
    </xf>
    <xf numFmtId="0" fontId="14" fillId="50" borderId="62" xfId="0" applyFont="1" applyFill="1" applyBorder="1" applyAlignment="1">
      <alignment horizontal="center" vertical="center" wrapText="1"/>
    </xf>
    <xf numFmtId="0" fontId="14" fillId="50" borderId="103" xfId="0" applyFont="1" applyFill="1" applyBorder="1" applyAlignment="1">
      <alignment horizontal="center" vertical="center" wrapText="1"/>
    </xf>
    <xf numFmtId="0" fontId="14" fillId="41" borderId="99" xfId="0" applyFont="1" applyFill="1" applyBorder="1" applyAlignment="1">
      <alignment horizontal="left" vertical="top" wrapText="1"/>
    </xf>
    <xf numFmtId="0" fontId="14" fillId="41" borderId="81" xfId="0" applyFont="1" applyFill="1" applyBorder="1" applyAlignment="1">
      <alignment horizontal="left" vertical="top" wrapText="1"/>
    </xf>
    <xf numFmtId="0" fontId="14" fillId="41" borderId="100" xfId="0" applyFont="1" applyFill="1" applyBorder="1" applyAlignment="1">
      <alignment horizontal="left" vertical="top" wrapText="1"/>
    </xf>
    <xf numFmtId="0" fontId="14" fillId="43" borderId="142" xfId="0" applyFont="1" applyFill="1" applyBorder="1" applyAlignment="1">
      <alignment horizontal="center" vertical="center" wrapText="1"/>
    </xf>
    <xf numFmtId="0" fontId="14" fillId="43" borderId="62" xfId="0" applyFont="1" applyFill="1" applyBorder="1" applyAlignment="1">
      <alignment horizontal="center" vertical="center" wrapText="1"/>
    </xf>
    <xf numFmtId="0" fontId="14" fillId="43" borderId="103" xfId="0" applyFont="1" applyFill="1" applyBorder="1" applyAlignment="1">
      <alignment horizontal="center" vertical="center" wrapText="1"/>
    </xf>
    <xf numFmtId="0" fontId="5" fillId="35" borderId="138" xfId="0" applyFont="1" applyFill="1" applyBorder="1" applyAlignment="1">
      <alignment horizontal="center" vertical="center" wrapText="1"/>
    </xf>
    <xf numFmtId="0" fontId="5" fillId="35" borderId="139" xfId="0" applyFont="1" applyFill="1" applyBorder="1" applyAlignment="1">
      <alignment horizontal="center" vertical="center" wrapText="1"/>
    </xf>
    <xf numFmtId="0" fontId="5" fillId="35" borderId="140" xfId="0" applyFont="1" applyFill="1" applyBorder="1" applyAlignment="1">
      <alignment horizontal="center" vertical="center" wrapText="1"/>
    </xf>
    <xf numFmtId="0" fontId="5" fillId="35" borderId="141" xfId="0" applyFont="1" applyFill="1" applyBorder="1" applyAlignment="1">
      <alignment horizontal="center" vertical="center" wrapText="1"/>
    </xf>
    <xf numFmtId="0" fontId="5" fillId="35" borderId="13" xfId="54" applyFont="1" applyFill="1" applyBorder="1" applyAlignment="1">
      <alignment horizontal="center" vertical="center" wrapText="1"/>
      <protection/>
    </xf>
    <xf numFmtId="0" fontId="5" fillId="35" borderId="12" xfId="54" applyFont="1" applyFill="1" applyBorder="1" applyAlignment="1">
      <alignment horizontal="center" vertical="center" wrapText="1"/>
      <protection/>
    </xf>
    <xf numFmtId="0" fontId="5" fillId="35" borderId="37" xfId="54" applyFont="1" applyFill="1" applyBorder="1" applyAlignment="1">
      <alignment horizontal="center" vertical="center" wrapText="1"/>
      <protection/>
    </xf>
    <xf numFmtId="0" fontId="5" fillId="35" borderId="36" xfId="54" applyFont="1" applyFill="1" applyBorder="1" applyAlignment="1">
      <alignment horizontal="center" vertical="center" wrapText="1"/>
      <protection/>
    </xf>
    <xf numFmtId="0" fontId="5" fillId="35" borderId="38" xfId="54" applyFont="1" applyFill="1" applyBorder="1" applyAlignment="1">
      <alignment horizontal="center" vertical="center" wrapText="1"/>
      <protection/>
    </xf>
    <xf numFmtId="0" fontId="5" fillId="35" borderId="15" xfId="54" applyFont="1" applyFill="1" applyBorder="1" applyAlignment="1">
      <alignment horizontal="center" vertical="center" wrapText="1"/>
      <protection/>
    </xf>
    <xf numFmtId="0" fontId="13" fillId="44" borderId="85" xfId="0" applyFont="1" applyFill="1" applyBorder="1" applyAlignment="1">
      <alignment horizontal="center" vertical="center" wrapText="1"/>
    </xf>
    <xf numFmtId="0" fontId="13" fillId="44" borderId="86" xfId="0" applyFont="1" applyFill="1" applyBorder="1" applyAlignment="1">
      <alignment horizontal="center" vertical="center" wrapText="1"/>
    </xf>
    <xf numFmtId="0" fontId="13" fillId="44" borderId="114" xfId="0" applyFont="1" applyFill="1" applyBorder="1" applyAlignment="1">
      <alignment horizontal="center" vertical="center" wrapText="1"/>
    </xf>
    <xf numFmtId="0" fontId="13" fillId="55" borderId="85" xfId="0" applyFont="1" applyFill="1" applyBorder="1" applyAlignment="1">
      <alignment horizontal="center" vertical="top" wrapText="1"/>
    </xf>
    <xf numFmtId="0" fontId="13" fillId="55" borderId="86" xfId="0" applyFont="1" applyFill="1" applyBorder="1" applyAlignment="1">
      <alignment horizontal="center" vertical="top" wrapText="1"/>
    </xf>
    <xf numFmtId="0" fontId="13" fillId="55" borderId="114" xfId="0" applyFont="1" applyFill="1" applyBorder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%20stopie&#324;%20stacjonar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jalności i przedmio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6"/>
  <sheetViews>
    <sheetView tabSelected="1" zoomScale="120" zoomScaleNormal="120" zoomScalePageLayoutView="0" workbookViewId="0" topLeftCell="A1">
      <selection activeCell="A2" sqref="A2"/>
    </sheetView>
  </sheetViews>
  <sheetFormatPr defaultColWidth="11" defaultRowHeight="14.25"/>
  <cols>
    <col min="1" max="1" width="70" style="18" customWidth="1"/>
    <col min="2" max="2" width="6.3984375" style="14" customWidth="1"/>
    <col min="3" max="3" width="10.5" style="15" customWidth="1"/>
    <col min="4" max="4" width="6.3984375" style="14" customWidth="1"/>
    <col min="5" max="5" width="9.3984375" style="15" customWidth="1"/>
    <col min="6" max="6" width="7" style="16" customWidth="1"/>
    <col min="7" max="7" width="3.69921875" style="15" customWidth="1"/>
    <col min="8" max="8" width="3.59765625" style="15" customWidth="1"/>
    <col min="9" max="12" width="3.5" style="15" customWidth="1"/>
    <col min="13" max="13" width="23.19921875" style="18" hidden="1" customWidth="1"/>
    <col min="14" max="22" width="0" style="18" hidden="1" customWidth="1"/>
    <col min="23" max="16384" width="11" style="18" customWidth="1"/>
  </cols>
  <sheetData>
    <row r="1" spans="1:7" ht="11.25">
      <c r="A1" s="13" t="s">
        <v>85</v>
      </c>
      <c r="C1" s="14"/>
      <c r="G1" s="17"/>
    </row>
    <row r="2" spans="1:12" ht="11.25">
      <c r="A2" s="13" t="s">
        <v>168</v>
      </c>
      <c r="C2" s="14"/>
      <c r="E2" s="897"/>
      <c r="F2" s="897"/>
      <c r="G2" s="897"/>
      <c r="H2" s="897"/>
      <c r="I2" s="897"/>
      <c r="J2" s="897"/>
      <c r="K2" s="897"/>
      <c r="L2" s="897"/>
    </row>
    <row r="3" spans="1:12" ht="11.25">
      <c r="A3" s="13" t="s">
        <v>311</v>
      </c>
      <c r="C3" s="14"/>
      <c r="E3" s="833" t="s">
        <v>481</v>
      </c>
      <c r="F3" s="833"/>
      <c r="G3" s="833"/>
      <c r="H3" s="833"/>
      <c r="I3" s="833"/>
      <c r="J3" s="833"/>
      <c r="K3" s="833"/>
      <c r="L3" s="833"/>
    </row>
    <row r="4" spans="1:3" ht="13.5" customHeight="1" thickBot="1">
      <c r="A4" s="19"/>
      <c r="C4" s="14"/>
    </row>
    <row r="5" spans="1:12" ht="11.25">
      <c r="A5" s="905" t="s">
        <v>1</v>
      </c>
      <c r="B5" s="889" t="s">
        <v>2</v>
      </c>
      <c r="C5" s="889" t="s">
        <v>3</v>
      </c>
      <c r="D5" s="889" t="s">
        <v>4</v>
      </c>
      <c r="E5" s="889" t="s">
        <v>5</v>
      </c>
      <c r="F5" s="891" t="s">
        <v>6</v>
      </c>
      <c r="G5" s="893" t="s">
        <v>7</v>
      </c>
      <c r="H5" s="894"/>
      <c r="I5" s="895"/>
      <c r="J5" s="896" t="s">
        <v>8</v>
      </c>
      <c r="K5" s="894"/>
      <c r="L5" s="895"/>
    </row>
    <row r="6" spans="1:12" ht="24.75" customHeight="1" thickBot="1">
      <c r="A6" s="906"/>
      <c r="B6" s="890"/>
      <c r="C6" s="890"/>
      <c r="D6" s="890"/>
      <c r="E6" s="890"/>
      <c r="F6" s="892"/>
      <c r="G6" s="21" t="s">
        <v>9</v>
      </c>
      <c r="H6" s="22" t="s">
        <v>10</v>
      </c>
      <c r="I6" s="23" t="s">
        <v>11</v>
      </c>
      <c r="J6" s="24" t="s">
        <v>9</v>
      </c>
      <c r="K6" s="22" t="s">
        <v>10</v>
      </c>
      <c r="L6" s="23" t="s">
        <v>11</v>
      </c>
    </row>
    <row r="7" spans="1:12" ht="12" thickBot="1">
      <c r="A7" s="907" t="s">
        <v>12</v>
      </c>
      <c r="B7" s="908"/>
      <c r="C7" s="908"/>
      <c r="D7" s="908"/>
      <c r="E7" s="908"/>
      <c r="F7" s="908"/>
      <c r="G7" s="908"/>
      <c r="H7" s="908"/>
      <c r="I7" s="908"/>
      <c r="J7" s="908"/>
      <c r="K7" s="908"/>
      <c r="L7" s="909"/>
    </row>
    <row r="8" spans="1:12" ht="11.25">
      <c r="A8" s="530" t="s">
        <v>318</v>
      </c>
      <c r="B8" s="26" t="s">
        <v>13</v>
      </c>
      <c r="C8" s="531" t="s">
        <v>319</v>
      </c>
      <c r="D8" s="26">
        <f>SUM(G8:L8)</f>
        <v>15</v>
      </c>
      <c r="E8" s="26" t="s">
        <v>14</v>
      </c>
      <c r="F8" s="27">
        <v>1</v>
      </c>
      <c r="G8" s="28">
        <v>15</v>
      </c>
      <c r="H8" s="29"/>
      <c r="I8" s="30"/>
      <c r="J8" s="28"/>
      <c r="K8" s="32"/>
      <c r="L8" s="33"/>
    </row>
    <row r="9" spans="1:12" ht="11.25">
      <c r="A9" s="41" t="s">
        <v>87</v>
      </c>
      <c r="B9" s="42" t="s">
        <v>13</v>
      </c>
      <c r="C9" s="42">
        <v>10020000</v>
      </c>
      <c r="D9" s="26">
        <f>SUM(G9:L9)</f>
        <v>6</v>
      </c>
      <c r="E9" s="42" t="s">
        <v>14</v>
      </c>
      <c r="F9" s="27">
        <v>1</v>
      </c>
      <c r="G9" s="43">
        <v>6</v>
      </c>
      <c r="H9" s="44"/>
      <c r="I9" s="45"/>
      <c r="J9" s="43"/>
      <c r="K9" s="44"/>
      <c r="L9" s="45"/>
    </row>
    <row r="10" spans="1:12" s="56" customFormat="1" ht="11.25">
      <c r="A10" s="529" t="s">
        <v>317</v>
      </c>
      <c r="B10" s="47" t="s">
        <v>13</v>
      </c>
      <c r="C10" s="47">
        <v>50010000</v>
      </c>
      <c r="D10" s="47">
        <f>SUM(G10:L10)</f>
        <v>20</v>
      </c>
      <c r="E10" s="47" t="s">
        <v>14</v>
      </c>
      <c r="F10" s="48">
        <v>2</v>
      </c>
      <c r="G10" s="49"/>
      <c r="H10" s="50">
        <v>20</v>
      </c>
      <c r="I10" s="51"/>
      <c r="J10" s="49"/>
      <c r="K10" s="148"/>
      <c r="L10" s="54"/>
    </row>
    <row r="11" spans="1:12" ht="11.25">
      <c r="A11" s="539" t="s">
        <v>480</v>
      </c>
      <c r="B11" s="42" t="s">
        <v>13</v>
      </c>
      <c r="C11" s="42">
        <v>50020000</v>
      </c>
      <c r="D11" s="47">
        <f aca="true" t="shared" si="0" ref="D11:D16">SUM(G11:L11)</f>
        <v>15</v>
      </c>
      <c r="E11" s="26" t="s">
        <v>15</v>
      </c>
      <c r="F11" s="178">
        <v>1</v>
      </c>
      <c r="G11" s="95"/>
      <c r="H11" s="96">
        <v>15</v>
      </c>
      <c r="I11" s="158"/>
      <c r="J11" s="95"/>
      <c r="K11" s="96"/>
      <c r="L11" s="158"/>
    </row>
    <row r="12" spans="1:13" ht="11.25">
      <c r="A12" s="25" t="s">
        <v>86</v>
      </c>
      <c r="B12" s="26" t="s">
        <v>13</v>
      </c>
      <c r="C12" s="26">
        <v>10010000</v>
      </c>
      <c r="D12" s="47">
        <f t="shared" si="0"/>
        <v>15</v>
      </c>
      <c r="E12" s="26" t="s">
        <v>15</v>
      </c>
      <c r="F12" s="27">
        <v>2</v>
      </c>
      <c r="G12" s="34"/>
      <c r="H12" s="35"/>
      <c r="I12" s="36"/>
      <c r="J12" s="34"/>
      <c r="K12" s="38">
        <v>15</v>
      </c>
      <c r="L12" s="39"/>
      <c r="M12" s="40"/>
    </row>
    <row r="13" spans="1:12" ht="11.25">
      <c r="A13" s="55" t="s">
        <v>88</v>
      </c>
      <c r="B13" s="47" t="s">
        <v>13</v>
      </c>
      <c r="C13" s="47">
        <v>10010000</v>
      </c>
      <c r="D13" s="47">
        <f t="shared" si="0"/>
        <v>10</v>
      </c>
      <c r="E13" s="47" t="s">
        <v>14</v>
      </c>
      <c r="F13" s="48">
        <v>1</v>
      </c>
      <c r="G13" s="49"/>
      <c r="H13" s="50"/>
      <c r="I13" s="51"/>
      <c r="J13" s="49"/>
      <c r="K13" s="53">
        <v>10</v>
      </c>
      <c r="L13" s="54"/>
    </row>
    <row r="14" spans="1:12" s="56" customFormat="1" ht="11.25">
      <c r="A14" s="41" t="s">
        <v>89</v>
      </c>
      <c r="B14" s="42" t="s">
        <v>13</v>
      </c>
      <c r="C14" s="42">
        <v>10020000</v>
      </c>
      <c r="D14" s="47">
        <f t="shared" si="0"/>
        <v>15</v>
      </c>
      <c r="E14" s="26" t="s">
        <v>15</v>
      </c>
      <c r="F14" s="27">
        <v>1</v>
      </c>
      <c r="G14" s="43"/>
      <c r="H14" s="44"/>
      <c r="I14" s="45"/>
      <c r="J14" s="43"/>
      <c r="K14" s="44">
        <v>15</v>
      </c>
      <c r="L14" s="45"/>
    </row>
    <row r="15" spans="1:12" s="56" customFormat="1" ht="11.25">
      <c r="A15" s="528" t="s">
        <v>316</v>
      </c>
      <c r="B15" s="47" t="s">
        <v>13</v>
      </c>
      <c r="C15" s="47">
        <v>50010000</v>
      </c>
      <c r="D15" s="47">
        <f t="shared" si="0"/>
        <v>25</v>
      </c>
      <c r="E15" s="26" t="s">
        <v>14</v>
      </c>
      <c r="F15" s="48">
        <v>2</v>
      </c>
      <c r="G15" s="49"/>
      <c r="H15" s="50"/>
      <c r="I15" s="51"/>
      <c r="J15" s="49"/>
      <c r="K15" s="148">
        <v>25</v>
      </c>
      <c r="L15" s="54"/>
    </row>
    <row r="16" spans="1:12" ht="12" thickBot="1">
      <c r="A16" s="529" t="s">
        <v>479</v>
      </c>
      <c r="B16" s="218" t="s">
        <v>13</v>
      </c>
      <c r="C16" s="218">
        <v>50020000</v>
      </c>
      <c r="D16" s="47">
        <f t="shared" si="0"/>
        <v>15</v>
      </c>
      <c r="E16" s="365" t="s">
        <v>15</v>
      </c>
      <c r="F16" s="366">
        <v>1</v>
      </c>
      <c r="G16" s="345"/>
      <c r="H16" s="160"/>
      <c r="I16" s="186"/>
      <c r="J16" s="345"/>
      <c r="K16" s="160">
        <v>15</v>
      </c>
      <c r="L16" s="186"/>
    </row>
    <row r="17" spans="1:12" ht="11.25">
      <c r="A17" s="532" t="s">
        <v>90</v>
      </c>
      <c r="B17" s="533" t="s">
        <v>16</v>
      </c>
      <c r="C17" s="533">
        <v>10010000</v>
      </c>
      <c r="D17" s="127">
        <f>SUM(G17:L17)</f>
        <v>15</v>
      </c>
      <c r="E17" s="175" t="s">
        <v>15</v>
      </c>
      <c r="F17" s="534">
        <v>2</v>
      </c>
      <c r="G17" s="535">
        <v>15</v>
      </c>
      <c r="H17" s="536"/>
      <c r="I17" s="537"/>
      <c r="J17" s="535"/>
      <c r="K17" s="538"/>
      <c r="L17" s="33"/>
    </row>
    <row r="18" spans="1:12" ht="11.25">
      <c r="A18" s="41" t="s">
        <v>91</v>
      </c>
      <c r="B18" s="42" t="s">
        <v>16</v>
      </c>
      <c r="C18" s="42">
        <v>20030000</v>
      </c>
      <c r="D18" s="26">
        <f>SUM(G18:L18)</f>
        <v>12</v>
      </c>
      <c r="E18" s="73" t="s">
        <v>14</v>
      </c>
      <c r="F18" s="178">
        <v>1</v>
      </c>
      <c r="G18" s="95">
        <v>12</v>
      </c>
      <c r="H18" s="96"/>
      <c r="I18" s="158"/>
      <c r="J18" s="95"/>
      <c r="K18" s="96"/>
      <c r="L18" s="158"/>
    </row>
    <row r="19" spans="1:12" ht="11.25">
      <c r="A19" s="527" t="s">
        <v>315</v>
      </c>
      <c r="B19" s="358" t="s">
        <v>16</v>
      </c>
      <c r="C19" s="122">
        <v>50010000</v>
      </c>
      <c r="D19" s="122">
        <f>SUM(G19:L19)</f>
        <v>20</v>
      </c>
      <c r="E19" s="120" t="s">
        <v>14</v>
      </c>
      <c r="F19" s="359">
        <v>2</v>
      </c>
      <c r="G19" s="360"/>
      <c r="H19" s="361">
        <v>20</v>
      </c>
      <c r="I19" s="362"/>
      <c r="J19" s="360"/>
      <c r="K19" s="363"/>
      <c r="L19" s="364"/>
    </row>
    <row r="20" spans="1:12" s="56" customFormat="1" ht="12" thickBot="1">
      <c r="A20" s="526" t="s">
        <v>314</v>
      </c>
      <c r="B20" s="58" t="s">
        <v>16</v>
      </c>
      <c r="C20" s="58">
        <v>50010000</v>
      </c>
      <c r="D20" s="47">
        <f>SUM(G20:L20)</f>
        <v>25</v>
      </c>
      <c r="E20" s="58" t="s">
        <v>17</v>
      </c>
      <c r="F20" s="59">
        <v>2</v>
      </c>
      <c r="G20" s="90"/>
      <c r="H20" s="64"/>
      <c r="I20" s="65"/>
      <c r="J20" s="90"/>
      <c r="K20" s="64">
        <v>25</v>
      </c>
      <c r="L20" s="65"/>
    </row>
    <row r="21" spans="1:12" s="78" customFormat="1" ht="12" thickBot="1">
      <c r="A21" s="924" t="s">
        <v>18</v>
      </c>
      <c r="B21" s="925"/>
      <c r="C21" s="926"/>
      <c r="D21" s="920">
        <f>SUM(D8:D20)</f>
        <v>208</v>
      </c>
      <c r="E21" s="922"/>
      <c r="F21" s="910">
        <f>SUM(F8:F20)</f>
        <v>19</v>
      </c>
      <c r="G21" s="74">
        <f aca="true" t="shared" si="1" ref="G21:L21">SUM(G8:G20)</f>
        <v>48</v>
      </c>
      <c r="H21" s="75">
        <f t="shared" si="1"/>
        <v>55</v>
      </c>
      <c r="I21" s="76">
        <f t="shared" si="1"/>
        <v>0</v>
      </c>
      <c r="J21" s="74">
        <f t="shared" si="1"/>
        <v>0</v>
      </c>
      <c r="K21" s="75">
        <f t="shared" si="1"/>
        <v>105</v>
      </c>
      <c r="L21" s="76">
        <f t="shared" si="1"/>
        <v>0</v>
      </c>
    </row>
    <row r="22" spans="1:12" s="78" customFormat="1" ht="12" thickBot="1">
      <c r="A22" s="912" t="s">
        <v>19</v>
      </c>
      <c r="B22" s="913"/>
      <c r="C22" s="914"/>
      <c r="D22" s="921"/>
      <c r="E22" s="923"/>
      <c r="F22" s="911"/>
      <c r="G22" s="915">
        <f>SUM(G21,H21,I21,J21,K21,L21)</f>
        <v>208</v>
      </c>
      <c r="H22" s="916"/>
      <c r="I22" s="916"/>
      <c r="J22" s="916"/>
      <c r="K22" s="916"/>
      <c r="L22" s="917"/>
    </row>
    <row r="23" spans="1:12" ht="12" thickBot="1">
      <c r="A23" s="907" t="s">
        <v>20</v>
      </c>
      <c r="B23" s="908"/>
      <c r="C23" s="908"/>
      <c r="D23" s="908"/>
      <c r="E23" s="908"/>
      <c r="F23" s="908"/>
      <c r="G23" s="908"/>
      <c r="H23" s="908"/>
      <c r="I23" s="908"/>
      <c r="J23" s="908"/>
      <c r="K23" s="908"/>
      <c r="L23" s="909"/>
    </row>
    <row r="24" spans="1:12" s="83" customFormat="1" ht="11.25">
      <c r="A24" s="79" t="s">
        <v>21</v>
      </c>
      <c r="B24" s="80"/>
      <c r="C24" s="80"/>
      <c r="D24" s="80"/>
      <c r="E24" s="80"/>
      <c r="F24" s="81"/>
      <c r="G24" s="80"/>
      <c r="H24" s="80"/>
      <c r="I24" s="80"/>
      <c r="J24" s="80"/>
      <c r="K24" s="80"/>
      <c r="L24" s="82"/>
    </row>
    <row r="25" spans="1:12" s="56" customFormat="1" ht="11.25">
      <c r="A25" s="25" t="s">
        <v>92</v>
      </c>
      <c r="B25" s="26" t="s">
        <v>13</v>
      </c>
      <c r="C25" s="26">
        <v>10010000</v>
      </c>
      <c r="D25" s="26">
        <f>SUM(G25:L25)</f>
        <v>24</v>
      </c>
      <c r="E25" s="26" t="s">
        <v>17</v>
      </c>
      <c r="F25" s="178">
        <v>3</v>
      </c>
      <c r="G25" s="84">
        <v>12</v>
      </c>
      <c r="H25" s="44">
        <v>12</v>
      </c>
      <c r="I25" s="45"/>
      <c r="J25" s="37"/>
      <c r="K25" s="38"/>
      <c r="L25" s="39"/>
    </row>
    <row r="26" spans="1:12" ht="11.25">
      <c r="A26" s="530" t="s">
        <v>321</v>
      </c>
      <c r="B26" s="26" t="s">
        <v>13</v>
      </c>
      <c r="C26" s="26">
        <v>10010000</v>
      </c>
      <c r="D26" s="85">
        <f>SUM(G26:L26)</f>
        <v>27</v>
      </c>
      <c r="E26" s="26" t="s">
        <v>17</v>
      </c>
      <c r="F26" s="178">
        <v>3</v>
      </c>
      <c r="G26" s="84">
        <v>12</v>
      </c>
      <c r="H26" s="44">
        <v>15</v>
      </c>
      <c r="I26" s="45"/>
      <c r="J26" s="37"/>
      <c r="K26" s="35"/>
      <c r="L26" s="39"/>
    </row>
    <row r="27" spans="1:12" ht="11.25">
      <c r="A27" s="25" t="s">
        <v>183</v>
      </c>
      <c r="B27" s="26" t="s">
        <v>13</v>
      </c>
      <c r="C27" s="26">
        <v>10010000</v>
      </c>
      <c r="D27" s="85">
        <f aca="true" t="shared" si="2" ref="D27:D37">SUM(G27:L27)</f>
        <v>12</v>
      </c>
      <c r="E27" s="26" t="s">
        <v>15</v>
      </c>
      <c r="F27" s="178">
        <v>2</v>
      </c>
      <c r="G27" s="43">
        <v>12</v>
      </c>
      <c r="H27" s="44"/>
      <c r="I27" s="45"/>
      <c r="J27" s="37"/>
      <c r="K27" s="35"/>
      <c r="L27" s="39"/>
    </row>
    <row r="28" spans="1:12" ht="11.25">
      <c r="A28" s="530" t="s">
        <v>322</v>
      </c>
      <c r="B28" s="26" t="s">
        <v>13</v>
      </c>
      <c r="C28" s="26">
        <v>20010000</v>
      </c>
      <c r="D28" s="85">
        <f t="shared" si="2"/>
        <v>12</v>
      </c>
      <c r="E28" s="26" t="s">
        <v>17</v>
      </c>
      <c r="F28" s="178">
        <v>2</v>
      </c>
      <c r="G28" s="43">
        <v>12</v>
      </c>
      <c r="H28" s="44"/>
      <c r="I28" s="45"/>
      <c r="J28" s="37"/>
      <c r="K28" s="35"/>
      <c r="L28" s="39"/>
    </row>
    <row r="29" spans="1:12" ht="11.25">
      <c r="A29" s="540" t="s">
        <v>323</v>
      </c>
      <c r="B29" s="67" t="s">
        <v>13</v>
      </c>
      <c r="C29" s="67">
        <v>10020000</v>
      </c>
      <c r="D29" s="85">
        <f t="shared" si="2"/>
        <v>42</v>
      </c>
      <c r="E29" s="26" t="s">
        <v>17</v>
      </c>
      <c r="F29" s="176">
        <v>4</v>
      </c>
      <c r="G29" s="86">
        <v>12</v>
      </c>
      <c r="H29" s="87">
        <v>30</v>
      </c>
      <c r="I29" s="88"/>
      <c r="J29" s="72"/>
      <c r="K29" s="70"/>
      <c r="L29" s="71"/>
    </row>
    <row r="30" spans="1:12" s="40" customFormat="1" ht="11.25">
      <c r="A30" s="66" t="s">
        <v>93</v>
      </c>
      <c r="B30" s="67" t="s">
        <v>13</v>
      </c>
      <c r="C30" s="67">
        <v>10020000</v>
      </c>
      <c r="D30" s="85">
        <f t="shared" si="2"/>
        <v>12</v>
      </c>
      <c r="E30" s="26" t="s">
        <v>15</v>
      </c>
      <c r="F30" s="176">
        <v>1</v>
      </c>
      <c r="G30" s="86"/>
      <c r="H30" s="87"/>
      <c r="I30" s="88"/>
      <c r="J30" s="72"/>
      <c r="K30" s="70">
        <v>12</v>
      </c>
      <c r="L30" s="71"/>
    </row>
    <row r="31" spans="1:12" ht="11.25">
      <c r="A31" s="25" t="s">
        <v>184</v>
      </c>
      <c r="B31" s="26" t="s">
        <v>13</v>
      </c>
      <c r="C31" s="26">
        <v>10010000</v>
      </c>
      <c r="D31" s="85">
        <f t="shared" si="2"/>
        <v>27</v>
      </c>
      <c r="E31" s="26" t="s">
        <v>17</v>
      </c>
      <c r="F31" s="178">
        <v>3</v>
      </c>
      <c r="G31" s="89"/>
      <c r="H31" s="38"/>
      <c r="I31" s="39"/>
      <c r="J31" s="37">
        <v>12</v>
      </c>
      <c r="K31" s="35">
        <v>15</v>
      </c>
      <c r="L31" s="39"/>
    </row>
    <row r="32" spans="1:12" ht="12" thickBot="1">
      <c r="A32" s="57" t="s">
        <v>94</v>
      </c>
      <c r="B32" s="58" t="s">
        <v>13</v>
      </c>
      <c r="C32" s="58">
        <v>10010000</v>
      </c>
      <c r="D32" s="268">
        <f t="shared" si="2"/>
        <v>27</v>
      </c>
      <c r="E32" s="58" t="s">
        <v>17</v>
      </c>
      <c r="F32" s="474">
        <v>3</v>
      </c>
      <c r="G32" s="90"/>
      <c r="H32" s="64"/>
      <c r="I32" s="65"/>
      <c r="J32" s="91">
        <v>12</v>
      </c>
      <c r="K32" s="92">
        <v>15</v>
      </c>
      <c r="L32" s="65"/>
    </row>
    <row r="33" spans="1:12" ht="11.25">
      <c r="A33" s="66" t="s">
        <v>95</v>
      </c>
      <c r="B33" s="67" t="s">
        <v>16</v>
      </c>
      <c r="C33" s="67">
        <v>10020000</v>
      </c>
      <c r="D33" s="267">
        <f t="shared" si="2"/>
        <v>30</v>
      </c>
      <c r="E33" s="67" t="s">
        <v>17</v>
      </c>
      <c r="F33" s="176">
        <v>4</v>
      </c>
      <c r="G33" s="69">
        <v>15</v>
      </c>
      <c r="H33" s="70">
        <v>15</v>
      </c>
      <c r="I33" s="71"/>
      <c r="J33" s="72"/>
      <c r="K33" s="70"/>
      <c r="L33" s="71"/>
    </row>
    <row r="34" spans="1:12" ht="12" thickBot="1">
      <c r="A34" s="528" t="s">
        <v>456</v>
      </c>
      <c r="B34" s="47" t="s">
        <v>16</v>
      </c>
      <c r="C34" s="47">
        <v>10020000</v>
      </c>
      <c r="D34" s="344">
        <f t="shared" si="2"/>
        <v>27</v>
      </c>
      <c r="E34" s="47" t="s">
        <v>17</v>
      </c>
      <c r="F34" s="366">
        <v>4</v>
      </c>
      <c r="G34" s="147">
        <v>12</v>
      </c>
      <c r="H34" s="148">
        <v>15</v>
      </c>
      <c r="I34" s="54"/>
      <c r="J34" s="149"/>
      <c r="K34" s="148"/>
      <c r="L34" s="54"/>
    </row>
    <row r="35" spans="1:12" s="56" customFormat="1" ht="11.25">
      <c r="A35" s="544" t="s">
        <v>324</v>
      </c>
      <c r="B35" s="128" t="s">
        <v>25</v>
      </c>
      <c r="C35" s="128">
        <v>10020000</v>
      </c>
      <c r="D35" s="545">
        <f t="shared" si="2"/>
        <v>12</v>
      </c>
      <c r="E35" s="127" t="s">
        <v>15</v>
      </c>
      <c r="F35" s="469">
        <v>1</v>
      </c>
      <c r="G35" s="28"/>
      <c r="H35" s="161"/>
      <c r="I35" s="162"/>
      <c r="J35" s="31">
        <v>12</v>
      </c>
      <c r="K35" s="161"/>
      <c r="L35" s="162"/>
    </row>
    <row r="36" spans="1:12" ht="11.25">
      <c r="A36" s="530" t="s">
        <v>325</v>
      </c>
      <c r="B36" s="26" t="s">
        <v>25</v>
      </c>
      <c r="C36" s="26">
        <v>10010000</v>
      </c>
      <c r="D36" s="85">
        <f t="shared" si="2"/>
        <v>12</v>
      </c>
      <c r="E36" s="26" t="s">
        <v>15</v>
      </c>
      <c r="F36" s="94">
        <v>1</v>
      </c>
      <c r="G36" s="95"/>
      <c r="H36" s="96"/>
      <c r="I36" s="39"/>
      <c r="J36" s="37"/>
      <c r="K36" s="38">
        <v>12</v>
      </c>
      <c r="L36" s="39"/>
    </row>
    <row r="37" spans="1:12" ht="12" thickBot="1">
      <c r="A37" s="546" t="s">
        <v>326</v>
      </c>
      <c r="B37" s="154" t="s">
        <v>25</v>
      </c>
      <c r="C37" s="154">
        <v>10010000</v>
      </c>
      <c r="D37" s="541">
        <f t="shared" si="2"/>
        <v>15</v>
      </c>
      <c r="E37" s="154" t="s">
        <v>15</v>
      </c>
      <c r="F37" s="542">
        <v>1</v>
      </c>
      <c r="G37" s="262"/>
      <c r="H37" s="263"/>
      <c r="I37" s="307"/>
      <c r="J37" s="543"/>
      <c r="K37" s="306">
        <v>15</v>
      </c>
      <c r="L37" s="307"/>
    </row>
    <row r="38" spans="1:12" s="78" customFormat="1" ht="12" thickBot="1">
      <c r="A38" s="883" t="s">
        <v>18</v>
      </c>
      <c r="B38" s="884"/>
      <c r="C38" s="919"/>
      <c r="D38" s="920">
        <f>SUM(D25:D37)</f>
        <v>279</v>
      </c>
      <c r="E38" s="922"/>
      <c r="F38" s="910">
        <f aca="true" t="shared" si="3" ref="F38:L38">SUM(F25:F37)</f>
        <v>32</v>
      </c>
      <c r="G38" s="74">
        <f t="shared" si="3"/>
        <v>87</v>
      </c>
      <c r="H38" s="75">
        <f t="shared" si="3"/>
        <v>87</v>
      </c>
      <c r="I38" s="76">
        <f t="shared" si="3"/>
        <v>0</v>
      </c>
      <c r="J38" s="77">
        <f t="shared" si="3"/>
        <v>36</v>
      </c>
      <c r="K38" s="75">
        <f t="shared" si="3"/>
        <v>69</v>
      </c>
      <c r="L38" s="76">
        <f t="shared" si="3"/>
        <v>0</v>
      </c>
    </row>
    <row r="39" spans="1:12" s="78" customFormat="1" ht="12" thickBot="1">
      <c r="A39" s="912" t="s">
        <v>19</v>
      </c>
      <c r="B39" s="913"/>
      <c r="C39" s="914"/>
      <c r="D39" s="921"/>
      <c r="E39" s="923"/>
      <c r="F39" s="911"/>
      <c r="G39" s="915">
        <f>SUM(G38,H38,I38,J38,K38,L38)</f>
        <v>279</v>
      </c>
      <c r="H39" s="916"/>
      <c r="I39" s="916"/>
      <c r="J39" s="916"/>
      <c r="K39" s="916"/>
      <c r="L39" s="917"/>
    </row>
    <row r="40" spans="1:12" ht="11.25">
      <c r="A40" s="98" t="s">
        <v>22</v>
      </c>
      <c r="B40" s="99"/>
      <c r="C40" s="99"/>
      <c r="D40" s="99"/>
      <c r="E40" s="99"/>
      <c r="F40" s="99"/>
      <c r="G40" s="99"/>
      <c r="H40" s="99"/>
      <c r="I40" s="99"/>
      <c r="J40" s="99"/>
      <c r="K40" s="100"/>
      <c r="L40" s="101"/>
    </row>
    <row r="41" spans="1:12" ht="11.25">
      <c r="A41" s="25" t="s">
        <v>96</v>
      </c>
      <c r="B41" s="26" t="s">
        <v>13</v>
      </c>
      <c r="C41" s="26">
        <v>20020000</v>
      </c>
      <c r="D41" s="26">
        <f>SUM(G41:L41)</f>
        <v>24</v>
      </c>
      <c r="E41" s="26" t="s">
        <v>17</v>
      </c>
      <c r="F41" s="27">
        <v>3</v>
      </c>
      <c r="G41" s="84">
        <v>24</v>
      </c>
      <c r="H41" s="44"/>
      <c r="I41" s="45"/>
      <c r="J41" s="37"/>
      <c r="K41" s="38"/>
      <c r="L41" s="39"/>
    </row>
    <row r="42" spans="1:12" ht="11.25">
      <c r="A42" s="41" t="s">
        <v>97</v>
      </c>
      <c r="B42" s="42" t="s">
        <v>13</v>
      </c>
      <c r="C42" s="42">
        <v>20020000</v>
      </c>
      <c r="D42" s="42">
        <f>SUM(G42:L42)</f>
        <v>15</v>
      </c>
      <c r="E42" s="26" t="s">
        <v>17</v>
      </c>
      <c r="F42" s="27">
        <v>3</v>
      </c>
      <c r="G42" s="43">
        <v>15</v>
      </c>
      <c r="H42" s="44"/>
      <c r="I42" s="45"/>
      <c r="J42" s="46"/>
      <c r="K42" s="102"/>
      <c r="L42" s="45"/>
    </row>
    <row r="43" spans="1:12" ht="11.25">
      <c r="A43" s="25" t="s">
        <v>185</v>
      </c>
      <c r="B43" s="26" t="s">
        <v>13</v>
      </c>
      <c r="C43" s="26">
        <v>20020000</v>
      </c>
      <c r="D43" s="42">
        <f>SUM(G43:L43)</f>
        <v>27</v>
      </c>
      <c r="E43" s="26" t="s">
        <v>17</v>
      </c>
      <c r="F43" s="27">
        <v>3</v>
      </c>
      <c r="G43" s="34"/>
      <c r="H43" s="38"/>
      <c r="I43" s="39"/>
      <c r="J43" s="37">
        <v>12</v>
      </c>
      <c r="K43" s="35">
        <v>15</v>
      </c>
      <c r="L43" s="39"/>
    </row>
    <row r="44" spans="1:12" ht="12" thickBot="1">
      <c r="A44" s="57" t="s">
        <v>186</v>
      </c>
      <c r="B44" s="58" t="s">
        <v>13</v>
      </c>
      <c r="C44" s="823">
        <v>10020000</v>
      </c>
      <c r="D44" s="218">
        <f>SUM(G44:L44)</f>
        <v>27</v>
      </c>
      <c r="E44" s="58" t="s">
        <v>17</v>
      </c>
      <c r="F44" s="59">
        <v>4</v>
      </c>
      <c r="G44" s="90"/>
      <c r="H44" s="64"/>
      <c r="I44" s="65"/>
      <c r="J44" s="91">
        <v>12</v>
      </c>
      <c r="K44" s="64">
        <v>15</v>
      </c>
      <c r="L44" s="65"/>
    </row>
    <row r="45" spans="1:12" ht="12" thickBot="1">
      <c r="A45" s="66" t="s">
        <v>98</v>
      </c>
      <c r="B45" s="67" t="s">
        <v>16</v>
      </c>
      <c r="C45" s="67">
        <v>20020000</v>
      </c>
      <c r="D45" s="309">
        <f>SUM(G45:L45)</f>
        <v>27</v>
      </c>
      <c r="E45" s="67" t="s">
        <v>17</v>
      </c>
      <c r="F45" s="68">
        <v>4</v>
      </c>
      <c r="G45" s="69">
        <v>12</v>
      </c>
      <c r="H45" s="70">
        <v>15</v>
      </c>
      <c r="I45" s="71"/>
      <c r="J45" s="72"/>
      <c r="K45" s="70"/>
      <c r="L45" s="71"/>
    </row>
    <row r="46" spans="1:12" s="78" customFormat="1" ht="12" thickBot="1">
      <c r="A46" s="883" t="s">
        <v>18</v>
      </c>
      <c r="B46" s="884"/>
      <c r="C46" s="919"/>
      <c r="D46" s="920">
        <f>SUM(D41:D45)</f>
        <v>120</v>
      </c>
      <c r="E46" s="922"/>
      <c r="F46" s="910">
        <f aca="true" t="shared" si="4" ref="F46:L46">SUM(F41:F45)</f>
        <v>17</v>
      </c>
      <c r="G46" s="74">
        <f t="shared" si="4"/>
        <v>51</v>
      </c>
      <c r="H46" s="75">
        <f t="shared" si="4"/>
        <v>15</v>
      </c>
      <c r="I46" s="76">
        <f t="shared" si="4"/>
        <v>0</v>
      </c>
      <c r="J46" s="77">
        <f t="shared" si="4"/>
        <v>24</v>
      </c>
      <c r="K46" s="75">
        <f t="shared" si="4"/>
        <v>30</v>
      </c>
      <c r="L46" s="76">
        <f t="shared" si="4"/>
        <v>0</v>
      </c>
    </row>
    <row r="47" spans="1:12" s="78" customFormat="1" ht="12" thickBot="1">
      <c r="A47" s="912" t="s">
        <v>19</v>
      </c>
      <c r="B47" s="913"/>
      <c r="C47" s="914"/>
      <c r="D47" s="921"/>
      <c r="E47" s="923"/>
      <c r="F47" s="911"/>
      <c r="G47" s="915">
        <f>SUM(G46,H46,I46,J46,K46,L46)</f>
        <v>120</v>
      </c>
      <c r="H47" s="916"/>
      <c r="I47" s="916"/>
      <c r="J47" s="916"/>
      <c r="K47" s="916"/>
      <c r="L47" s="917"/>
    </row>
    <row r="48" spans="1:12" s="105" customFormat="1" ht="11.25">
      <c r="A48" s="98" t="s">
        <v>23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4"/>
    </row>
    <row r="49" spans="1:12" ht="11.25">
      <c r="A49" s="25" t="s">
        <v>187</v>
      </c>
      <c r="B49" s="26" t="s">
        <v>13</v>
      </c>
      <c r="C49" s="26">
        <v>20010000</v>
      </c>
      <c r="D49" s="26">
        <f>SUM(G49:L49)</f>
        <v>15</v>
      </c>
      <c r="E49" s="26" t="s">
        <v>17</v>
      </c>
      <c r="F49" s="27">
        <v>3</v>
      </c>
      <c r="G49" s="43">
        <v>15</v>
      </c>
      <c r="H49" s="44"/>
      <c r="I49" s="45"/>
      <c r="J49" s="37"/>
      <c r="K49" s="38"/>
      <c r="L49" s="39"/>
    </row>
    <row r="50" spans="1:12" ht="11.25">
      <c r="A50" s="106" t="s">
        <v>99</v>
      </c>
      <c r="B50" s="107" t="s">
        <v>13</v>
      </c>
      <c r="C50" s="107">
        <v>20030000</v>
      </c>
      <c r="D50" s="73">
        <f>SUM(G50:L50)</f>
        <v>12</v>
      </c>
      <c r="E50" s="26" t="s">
        <v>15</v>
      </c>
      <c r="F50" s="68">
        <v>1</v>
      </c>
      <c r="G50" s="86">
        <v>12</v>
      </c>
      <c r="H50" s="87"/>
      <c r="I50" s="88"/>
      <c r="J50" s="108"/>
      <c r="K50" s="87"/>
      <c r="L50" s="88"/>
    </row>
    <row r="51" spans="1:12" ht="12" thickBot="1">
      <c r="A51" s="576" t="s">
        <v>449</v>
      </c>
      <c r="B51" s="110" t="s">
        <v>13</v>
      </c>
      <c r="C51" s="110">
        <v>20030000</v>
      </c>
      <c r="D51" s="111">
        <f>SUM(G51:L51)</f>
        <v>12</v>
      </c>
      <c r="E51" s="58" t="s">
        <v>15</v>
      </c>
      <c r="F51" s="59">
        <v>2</v>
      </c>
      <c r="G51" s="60">
        <v>12</v>
      </c>
      <c r="H51" s="61"/>
      <c r="I51" s="62"/>
      <c r="J51" s="63"/>
      <c r="K51" s="61"/>
      <c r="L51" s="62"/>
    </row>
    <row r="52" spans="1:12" ht="12" thickBot="1">
      <c r="A52" s="540" t="s">
        <v>327</v>
      </c>
      <c r="B52" s="67" t="s">
        <v>16</v>
      </c>
      <c r="C52" s="67">
        <v>20010000</v>
      </c>
      <c r="D52" s="67">
        <f>SUM(G52:L52)</f>
        <v>24</v>
      </c>
      <c r="E52" s="67" t="s">
        <v>15</v>
      </c>
      <c r="F52" s="68">
        <v>2</v>
      </c>
      <c r="G52" s="69">
        <v>12</v>
      </c>
      <c r="H52" s="70">
        <v>12</v>
      </c>
      <c r="I52" s="71"/>
      <c r="J52" s="72"/>
      <c r="K52" s="70"/>
      <c r="L52" s="71"/>
    </row>
    <row r="53" spans="1:12" s="78" customFormat="1" ht="12" thickBot="1">
      <c r="A53" s="883" t="s">
        <v>18</v>
      </c>
      <c r="B53" s="884"/>
      <c r="C53" s="919"/>
      <c r="D53" s="920">
        <f>SUM(D49:D52)</f>
        <v>63</v>
      </c>
      <c r="E53" s="922"/>
      <c r="F53" s="910">
        <f aca="true" t="shared" si="5" ref="F53:L53">SUM(F49:F52)</f>
        <v>8</v>
      </c>
      <c r="G53" s="74">
        <f t="shared" si="5"/>
        <v>51</v>
      </c>
      <c r="H53" s="75">
        <f t="shared" si="5"/>
        <v>12</v>
      </c>
      <c r="I53" s="76">
        <f t="shared" si="5"/>
        <v>0</v>
      </c>
      <c r="J53" s="77">
        <f t="shared" si="5"/>
        <v>0</v>
      </c>
      <c r="K53" s="75">
        <f t="shared" si="5"/>
        <v>0</v>
      </c>
      <c r="L53" s="76">
        <f t="shared" si="5"/>
        <v>0</v>
      </c>
    </row>
    <row r="54" spans="1:12" s="78" customFormat="1" ht="12" thickBot="1">
      <c r="A54" s="912" t="s">
        <v>19</v>
      </c>
      <c r="B54" s="913"/>
      <c r="C54" s="914"/>
      <c r="D54" s="921"/>
      <c r="E54" s="923"/>
      <c r="F54" s="911"/>
      <c r="G54" s="915">
        <f>SUM(G53,H53,I53,J53,K53,L53)</f>
        <v>63</v>
      </c>
      <c r="H54" s="916"/>
      <c r="I54" s="916"/>
      <c r="J54" s="916"/>
      <c r="K54" s="916"/>
      <c r="L54" s="917"/>
    </row>
    <row r="55" spans="1:12" s="105" customFormat="1" ht="11.25">
      <c r="A55" s="112" t="s">
        <v>24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4"/>
    </row>
    <row r="56" spans="1:12" ht="11.25">
      <c r="A56" s="115" t="s">
        <v>100</v>
      </c>
      <c r="B56" s="116" t="s">
        <v>16</v>
      </c>
      <c r="C56" s="116">
        <v>10010000</v>
      </c>
      <c r="D56" s="26">
        <f>SUM(G56:L56)</f>
        <v>27</v>
      </c>
      <c r="E56" s="67" t="s">
        <v>15</v>
      </c>
      <c r="F56" s="117">
        <v>2</v>
      </c>
      <c r="G56" s="49">
        <v>12</v>
      </c>
      <c r="H56" s="50">
        <v>15</v>
      </c>
      <c r="I56" s="51"/>
      <c r="J56" s="49"/>
      <c r="K56" s="50"/>
      <c r="L56" s="118"/>
    </row>
    <row r="57" spans="1:12" s="56" customFormat="1" ht="12" thickBot="1">
      <c r="A57" s="548" t="s">
        <v>328</v>
      </c>
      <c r="B57" s="47" t="s">
        <v>16</v>
      </c>
      <c r="C57" s="47">
        <v>10020000</v>
      </c>
      <c r="D57" s="218">
        <f>SUM(G57:L57)</f>
        <v>30</v>
      </c>
      <c r="E57" s="47" t="s">
        <v>14</v>
      </c>
      <c r="F57" s="48">
        <v>2</v>
      </c>
      <c r="G57" s="147"/>
      <c r="H57" s="148"/>
      <c r="I57" s="54"/>
      <c r="J57" s="147"/>
      <c r="K57" s="148">
        <v>30</v>
      </c>
      <c r="L57" s="168"/>
    </row>
    <row r="58" spans="1:12" s="56" customFormat="1" ht="11.25">
      <c r="A58" s="549" t="s">
        <v>329</v>
      </c>
      <c r="B58" s="175" t="s">
        <v>25</v>
      </c>
      <c r="C58" s="175">
        <v>10020000</v>
      </c>
      <c r="D58" s="128">
        <f>SUM(G58:L58)</f>
        <v>30</v>
      </c>
      <c r="E58" s="127" t="s">
        <v>14</v>
      </c>
      <c r="F58" s="129">
        <v>4</v>
      </c>
      <c r="G58" s="130"/>
      <c r="H58" s="32">
        <v>30</v>
      </c>
      <c r="I58" s="131"/>
      <c r="J58" s="130"/>
      <c r="K58" s="32"/>
      <c r="L58" s="133"/>
    </row>
    <row r="59" spans="1:12" s="56" customFormat="1" ht="12" thickBot="1">
      <c r="A59" s="548" t="s">
        <v>482</v>
      </c>
      <c r="B59" s="365" t="s">
        <v>25</v>
      </c>
      <c r="C59" s="365">
        <v>10020000</v>
      </c>
      <c r="D59" s="42">
        <f>SUM(G59:L59)</f>
        <v>30</v>
      </c>
      <c r="E59" s="365" t="s">
        <v>14</v>
      </c>
      <c r="F59" s="48">
        <v>6</v>
      </c>
      <c r="G59" s="345"/>
      <c r="H59" s="160"/>
      <c r="I59" s="186"/>
      <c r="J59" s="345"/>
      <c r="K59" s="160">
        <v>30</v>
      </c>
      <c r="L59" s="168"/>
    </row>
    <row r="60" spans="1:12" s="78" customFormat="1" ht="12" thickBot="1">
      <c r="A60" s="883" t="s">
        <v>18</v>
      </c>
      <c r="B60" s="884"/>
      <c r="C60" s="919"/>
      <c r="D60" s="920">
        <f>SUM(D56:D59)</f>
        <v>117</v>
      </c>
      <c r="E60" s="922"/>
      <c r="F60" s="910">
        <f>SUM(F56:F59)</f>
        <v>14</v>
      </c>
      <c r="G60" s="74">
        <f aca="true" t="shared" si="6" ref="G60:L60">SUM(G56:G59)</f>
        <v>12</v>
      </c>
      <c r="H60" s="75">
        <f t="shared" si="6"/>
        <v>45</v>
      </c>
      <c r="I60" s="76">
        <f t="shared" si="6"/>
        <v>0</v>
      </c>
      <c r="J60" s="74">
        <f t="shared" si="6"/>
        <v>0</v>
      </c>
      <c r="K60" s="75">
        <f t="shared" si="6"/>
        <v>60</v>
      </c>
      <c r="L60" s="76">
        <f t="shared" si="6"/>
        <v>0</v>
      </c>
    </row>
    <row r="61" spans="1:12" s="78" customFormat="1" ht="12" thickBot="1">
      <c r="A61" s="912" t="s">
        <v>19</v>
      </c>
      <c r="B61" s="913"/>
      <c r="C61" s="914"/>
      <c r="D61" s="921"/>
      <c r="E61" s="923"/>
      <c r="F61" s="911"/>
      <c r="G61" s="915">
        <f>SUM(G60,H60,I60,J60,K60,L60)</f>
        <v>117</v>
      </c>
      <c r="H61" s="916"/>
      <c r="I61" s="916"/>
      <c r="J61" s="916"/>
      <c r="K61" s="916"/>
      <c r="L61" s="917"/>
    </row>
    <row r="62" spans="1:12" ht="11.25">
      <c r="A62" s="112" t="s">
        <v>26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4"/>
    </row>
    <row r="63" spans="1:12" ht="12" thickBot="1">
      <c r="A63" s="343" t="s">
        <v>182</v>
      </c>
      <c r="B63" s="110" t="s">
        <v>16</v>
      </c>
      <c r="C63" s="110">
        <v>10010000</v>
      </c>
      <c r="D63" s="110">
        <f>SUM(G63:L63)</f>
        <v>12</v>
      </c>
      <c r="E63" s="111" t="s">
        <v>167</v>
      </c>
      <c r="F63" s="59">
        <v>2</v>
      </c>
      <c r="G63" s="179"/>
      <c r="H63" s="180"/>
      <c r="I63" s="181"/>
      <c r="J63" s="182">
        <v>12</v>
      </c>
      <c r="K63" s="180"/>
      <c r="L63" s="65"/>
    </row>
    <row r="64" spans="1:12" ht="12" thickBot="1">
      <c r="A64" s="342" t="s">
        <v>182</v>
      </c>
      <c r="B64" s="134" t="s">
        <v>25</v>
      </c>
      <c r="C64" s="134">
        <v>10020000</v>
      </c>
      <c r="D64" s="134">
        <f>SUM(G64:L64)</f>
        <v>12</v>
      </c>
      <c r="E64" s="134" t="s">
        <v>15</v>
      </c>
      <c r="F64" s="261">
        <v>3</v>
      </c>
      <c r="G64" s="262">
        <v>12</v>
      </c>
      <c r="H64" s="263"/>
      <c r="I64" s="264"/>
      <c r="J64" s="265"/>
      <c r="K64" s="263"/>
      <c r="L64" s="266"/>
    </row>
    <row r="65" spans="1:12" ht="12" thickBot="1">
      <c r="A65" s="883" t="s">
        <v>18</v>
      </c>
      <c r="B65" s="884"/>
      <c r="C65" s="919"/>
      <c r="D65" s="920">
        <f>SUM(D63:D64)</f>
        <v>24</v>
      </c>
      <c r="E65" s="922"/>
      <c r="F65" s="910">
        <f aca="true" t="shared" si="7" ref="F65:L65">SUM(F63:F64)</f>
        <v>5</v>
      </c>
      <c r="G65" s="74">
        <f t="shared" si="7"/>
        <v>12</v>
      </c>
      <c r="H65" s="75">
        <f t="shared" si="7"/>
        <v>0</v>
      </c>
      <c r="I65" s="76">
        <f t="shared" si="7"/>
        <v>0</v>
      </c>
      <c r="J65" s="77">
        <f t="shared" si="7"/>
        <v>12</v>
      </c>
      <c r="K65" s="75">
        <f t="shared" si="7"/>
        <v>0</v>
      </c>
      <c r="L65" s="76">
        <f t="shared" si="7"/>
        <v>0</v>
      </c>
    </row>
    <row r="66" spans="1:12" ht="12" thickBot="1">
      <c r="A66" s="930" t="s">
        <v>19</v>
      </c>
      <c r="B66" s="931"/>
      <c r="C66" s="932"/>
      <c r="D66" s="927"/>
      <c r="E66" s="928"/>
      <c r="F66" s="929"/>
      <c r="G66" s="910">
        <f>SUM(G65,H65,I65,J65,K65,L65)</f>
        <v>24</v>
      </c>
      <c r="H66" s="933"/>
      <c r="I66" s="933"/>
      <c r="J66" s="933"/>
      <c r="K66" s="933"/>
      <c r="L66" s="934"/>
    </row>
    <row r="67" spans="1:12" s="215" customFormat="1" ht="12" thickBot="1">
      <c r="A67" s="938" t="s">
        <v>310</v>
      </c>
      <c r="B67" s="938"/>
      <c r="C67" s="938"/>
      <c r="D67" s="188">
        <f>SUM(D21,D38,D46,D53,D60,D65)</f>
        <v>811</v>
      </c>
      <c r="E67" s="519"/>
      <c r="F67" s="188">
        <f>SUM(F21,F38,F46,F53,F60,F65)</f>
        <v>95</v>
      </c>
      <c r="G67" s="918">
        <f>SUM(G22,G39,G47,G54,G61,G66)</f>
        <v>811</v>
      </c>
      <c r="H67" s="918"/>
      <c r="I67" s="918"/>
      <c r="J67" s="918"/>
      <c r="K67" s="918"/>
      <c r="L67" s="918"/>
    </row>
    <row r="68" spans="1:12" ht="12" thickBot="1">
      <c r="A68" s="935" t="s">
        <v>330</v>
      </c>
      <c r="B68" s="936"/>
      <c r="C68" s="936"/>
      <c r="D68" s="936"/>
      <c r="E68" s="936"/>
      <c r="F68" s="936"/>
      <c r="G68" s="936"/>
      <c r="H68" s="936"/>
      <c r="I68" s="936"/>
      <c r="J68" s="936"/>
      <c r="K68" s="936"/>
      <c r="L68" s="937"/>
    </row>
    <row r="69" spans="1:12" ht="12" thickBot="1">
      <c r="A69" s="942" t="s">
        <v>170</v>
      </c>
      <c r="B69" s="943"/>
      <c r="C69" s="943"/>
      <c r="D69" s="943"/>
      <c r="E69" s="943"/>
      <c r="F69" s="943"/>
      <c r="G69" s="943"/>
      <c r="H69" s="943"/>
      <c r="I69" s="943"/>
      <c r="J69" s="943"/>
      <c r="K69" s="943"/>
      <c r="L69" s="944"/>
    </row>
    <row r="70" spans="1:12" ht="11.25">
      <c r="A70" s="905" t="s">
        <v>1</v>
      </c>
      <c r="B70" s="889" t="s">
        <v>2</v>
      </c>
      <c r="C70" s="889" t="s">
        <v>3</v>
      </c>
      <c r="D70" s="889" t="s">
        <v>4</v>
      </c>
      <c r="E70" s="889" t="s">
        <v>5</v>
      </c>
      <c r="F70" s="891" t="s">
        <v>6</v>
      </c>
      <c r="G70" s="893" t="s">
        <v>7</v>
      </c>
      <c r="H70" s="894"/>
      <c r="I70" s="895"/>
      <c r="J70" s="896" t="s">
        <v>8</v>
      </c>
      <c r="K70" s="894"/>
      <c r="L70" s="895"/>
    </row>
    <row r="71" spans="1:12" ht="24.75" customHeight="1" thickBot="1">
      <c r="A71" s="906"/>
      <c r="B71" s="890"/>
      <c r="C71" s="890"/>
      <c r="D71" s="890"/>
      <c r="E71" s="890"/>
      <c r="F71" s="892"/>
      <c r="G71" s="21" t="s">
        <v>9</v>
      </c>
      <c r="H71" s="22" t="s">
        <v>10</v>
      </c>
      <c r="I71" s="23" t="s">
        <v>11</v>
      </c>
      <c r="J71" s="24" t="s">
        <v>9</v>
      </c>
      <c r="K71" s="22" t="s">
        <v>10</v>
      </c>
      <c r="L71" s="23" t="s">
        <v>11</v>
      </c>
    </row>
    <row r="72" spans="1:12" ht="12" thickBot="1">
      <c r="A72" s="960" t="s">
        <v>27</v>
      </c>
      <c r="B72" s="961"/>
      <c r="C72" s="961"/>
      <c r="D72" s="961"/>
      <c r="E72" s="961"/>
      <c r="F72" s="961"/>
      <c r="G72" s="961"/>
      <c r="H72" s="961"/>
      <c r="I72" s="961"/>
      <c r="J72" s="961"/>
      <c r="K72" s="961"/>
      <c r="L72" s="962"/>
    </row>
    <row r="73" spans="1:12" ht="11.25">
      <c r="A73" s="138" t="s">
        <v>101</v>
      </c>
      <c r="B73" s="67" t="s">
        <v>13</v>
      </c>
      <c r="C73" s="67">
        <v>10020000</v>
      </c>
      <c r="D73" s="67">
        <f>SUM(G73:L73)</f>
        <v>15</v>
      </c>
      <c r="E73" s="67" t="s">
        <v>15</v>
      </c>
      <c r="F73" s="143">
        <v>1</v>
      </c>
      <c r="G73" s="69"/>
      <c r="H73" s="70"/>
      <c r="I73" s="71"/>
      <c r="J73" s="72">
        <v>15</v>
      </c>
      <c r="K73" s="70"/>
      <c r="L73" s="71"/>
    </row>
    <row r="74" spans="1:12" ht="12" thickBot="1">
      <c r="A74" s="139" t="s">
        <v>102</v>
      </c>
      <c r="B74" s="67" t="s">
        <v>13</v>
      </c>
      <c r="C74" s="67">
        <v>10020000</v>
      </c>
      <c r="D74" s="67">
        <f>SUM(G74:L74)</f>
        <v>12</v>
      </c>
      <c r="E74" s="26" t="s">
        <v>17</v>
      </c>
      <c r="F74" s="143">
        <v>2</v>
      </c>
      <c r="G74" s="69"/>
      <c r="H74" s="70"/>
      <c r="I74" s="71"/>
      <c r="J74" s="72">
        <v>12</v>
      </c>
      <c r="K74" s="70"/>
      <c r="L74" s="71"/>
    </row>
    <row r="75" spans="1:12" ht="12" thickBot="1">
      <c r="A75" s="550" t="s">
        <v>18</v>
      </c>
      <c r="B75" s="551"/>
      <c r="C75" s="551"/>
      <c r="D75" s="552">
        <f>SUM(D73:D74)</f>
        <v>27</v>
      </c>
      <c r="E75" s="557"/>
      <c r="F75" s="553">
        <f aca="true" t="shared" si="8" ref="F75:L75">SUM(F73:F74)</f>
        <v>3</v>
      </c>
      <c r="G75" s="554">
        <f t="shared" si="8"/>
        <v>0</v>
      </c>
      <c r="H75" s="555">
        <f t="shared" si="8"/>
        <v>0</v>
      </c>
      <c r="I75" s="556">
        <f t="shared" si="8"/>
        <v>0</v>
      </c>
      <c r="J75" s="554">
        <f t="shared" si="8"/>
        <v>27</v>
      </c>
      <c r="K75" s="555">
        <f t="shared" si="8"/>
        <v>0</v>
      </c>
      <c r="L75" s="556">
        <f t="shared" si="8"/>
        <v>0</v>
      </c>
    </row>
    <row r="76" spans="1:12" ht="12" thickBot="1">
      <c r="A76" s="960" t="s">
        <v>172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2"/>
    </row>
    <row r="77" spans="1:12" ht="12" thickBot="1">
      <c r="A77" s="140" t="s">
        <v>103</v>
      </c>
      <c r="B77" s="122" t="s">
        <v>16</v>
      </c>
      <c r="C77" s="122">
        <v>10020000</v>
      </c>
      <c r="D77" s="67">
        <f>SUM(G77:L77)</f>
        <v>24</v>
      </c>
      <c r="E77" s="122" t="s">
        <v>17</v>
      </c>
      <c r="F77" s="150">
        <v>3</v>
      </c>
      <c r="G77" s="269"/>
      <c r="H77" s="270"/>
      <c r="I77" s="271"/>
      <c r="J77" s="272">
        <v>12</v>
      </c>
      <c r="K77" s="270">
        <v>12</v>
      </c>
      <c r="L77" s="271"/>
    </row>
    <row r="78" spans="1:12" ht="12" thickBot="1">
      <c r="A78" s="550" t="s">
        <v>18</v>
      </c>
      <c r="B78" s="551"/>
      <c r="C78" s="551"/>
      <c r="D78" s="552">
        <f>SUM(D77)</f>
        <v>24</v>
      </c>
      <c r="E78" s="557"/>
      <c r="F78" s="553">
        <f>SUM(F77)</f>
        <v>3</v>
      </c>
      <c r="G78" s="554">
        <f>SUM(G76:G77)</f>
        <v>0</v>
      </c>
      <c r="H78" s="555">
        <f>SUM(H76:H77)</f>
        <v>0</v>
      </c>
      <c r="I78" s="556">
        <f>SUM(I76:I77)</f>
        <v>0</v>
      </c>
      <c r="J78" s="554">
        <f>SUM(J77)</f>
        <v>12</v>
      </c>
      <c r="K78" s="555">
        <f>SUM(K77)</f>
        <v>12</v>
      </c>
      <c r="L78" s="556">
        <f>SUM(L77)</f>
        <v>0</v>
      </c>
    </row>
    <row r="79" spans="1:12" ht="12" thickBot="1">
      <c r="A79" s="960" t="s">
        <v>173</v>
      </c>
      <c r="B79" s="961"/>
      <c r="C79" s="961"/>
      <c r="D79" s="961"/>
      <c r="E79" s="961"/>
      <c r="F79" s="961"/>
      <c r="G79" s="961"/>
      <c r="H79" s="961"/>
      <c r="I79" s="961"/>
      <c r="J79" s="961"/>
      <c r="K79" s="961"/>
      <c r="L79" s="962"/>
    </row>
    <row r="80" spans="1:12" ht="12" customHeight="1">
      <c r="A80" s="486" t="s">
        <v>104</v>
      </c>
      <c r="B80" s="175" t="s">
        <v>16</v>
      </c>
      <c r="C80" s="127">
        <v>10020000</v>
      </c>
      <c r="D80" s="127">
        <f aca="true" t="shared" si="9" ref="D80:D90">SUM(G80:L80)</f>
        <v>12</v>
      </c>
      <c r="E80" s="127" t="s">
        <v>15</v>
      </c>
      <c r="F80" s="273">
        <v>2</v>
      </c>
      <c r="G80" s="152"/>
      <c r="H80" s="153">
        <v>12</v>
      </c>
      <c r="I80" s="131"/>
      <c r="J80" s="132"/>
      <c r="K80" s="32"/>
      <c r="L80" s="131"/>
    </row>
    <row r="81" spans="1:12" ht="11.25">
      <c r="A81" s="472" t="s">
        <v>105</v>
      </c>
      <c r="B81" s="73" t="s">
        <v>16</v>
      </c>
      <c r="C81" s="67">
        <v>10020000</v>
      </c>
      <c r="D81" s="73">
        <f t="shared" si="9"/>
        <v>24</v>
      </c>
      <c r="E81" s="26" t="s">
        <v>15</v>
      </c>
      <c r="F81" s="94">
        <v>3</v>
      </c>
      <c r="G81" s="95"/>
      <c r="H81" s="96"/>
      <c r="I81" s="39"/>
      <c r="J81" s="37">
        <v>12</v>
      </c>
      <c r="K81" s="96">
        <v>12</v>
      </c>
      <c r="L81" s="39"/>
    </row>
    <row r="82" spans="1:12" ht="23.25" thickBot="1">
      <c r="A82" s="109" t="s">
        <v>106</v>
      </c>
      <c r="B82" s="58" t="s">
        <v>16</v>
      </c>
      <c r="C82" s="154">
        <v>10020000</v>
      </c>
      <c r="D82" s="154">
        <f t="shared" si="9"/>
        <v>24</v>
      </c>
      <c r="E82" s="58" t="s">
        <v>14</v>
      </c>
      <c r="F82" s="155">
        <v>2</v>
      </c>
      <c r="G82" s="90"/>
      <c r="H82" s="64"/>
      <c r="I82" s="65"/>
      <c r="J82" s="91">
        <v>12</v>
      </c>
      <c r="K82" s="64">
        <v>12</v>
      </c>
      <c r="L82" s="65"/>
    </row>
    <row r="83" spans="1:12" ht="22.5">
      <c r="A83" s="475" t="s">
        <v>107</v>
      </c>
      <c r="B83" s="728" t="s">
        <v>25</v>
      </c>
      <c r="C83" s="728">
        <v>10020000</v>
      </c>
      <c r="D83" s="728">
        <f t="shared" si="9"/>
        <v>12</v>
      </c>
      <c r="E83" s="728" t="s">
        <v>17</v>
      </c>
      <c r="F83" s="729">
        <v>3</v>
      </c>
      <c r="G83" s="730"/>
      <c r="H83" s="731">
        <v>12</v>
      </c>
      <c r="I83" s="732"/>
      <c r="J83" s="733"/>
      <c r="K83" s="731"/>
      <c r="L83" s="732"/>
    </row>
    <row r="84" spans="1:12" ht="11.25">
      <c r="A84" s="558" t="s">
        <v>332</v>
      </c>
      <c r="B84" s="734" t="s">
        <v>25</v>
      </c>
      <c r="C84" s="735">
        <v>10020000</v>
      </c>
      <c r="D84" s="734">
        <f t="shared" si="9"/>
        <v>24</v>
      </c>
      <c r="E84" s="734" t="s">
        <v>17</v>
      </c>
      <c r="F84" s="736">
        <v>4</v>
      </c>
      <c r="G84" s="737">
        <v>12</v>
      </c>
      <c r="H84" s="738">
        <v>12</v>
      </c>
      <c r="I84" s="739"/>
      <c r="J84" s="740"/>
      <c r="K84" s="738"/>
      <c r="L84" s="739"/>
    </row>
    <row r="85" spans="1:12" ht="11.25">
      <c r="A85" s="25" t="s">
        <v>108</v>
      </c>
      <c r="B85" s="734" t="s">
        <v>25</v>
      </c>
      <c r="C85" s="735">
        <v>10020000</v>
      </c>
      <c r="D85" s="734">
        <f t="shared" si="9"/>
        <v>18</v>
      </c>
      <c r="E85" s="734" t="s">
        <v>17</v>
      </c>
      <c r="F85" s="736">
        <v>4</v>
      </c>
      <c r="G85" s="737">
        <v>6</v>
      </c>
      <c r="H85" s="738">
        <v>12</v>
      </c>
      <c r="I85" s="739"/>
      <c r="J85" s="740"/>
      <c r="K85" s="738"/>
      <c r="L85" s="739"/>
    </row>
    <row r="86" spans="1:12" ht="11.25">
      <c r="A86" s="25" t="s">
        <v>109</v>
      </c>
      <c r="B86" s="734" t="s">
        <v>25</v>
      </c>
      <c r="C86" s="735">
        <v>10020000</v>
      </c>
      <c r="D86" s="734">
        <f t="shared" si="9"/>
        <v>12</v>
      </c>
      <c r="E86" s="734" t="s">
        <v>15</v>
      </c>
      <c r="F86" s="741">
        <v>2</v>
      </c>
      <c r="G86" s="737"/>
      <c r="H86" s="738">
        <v>12</v>
      </c>
      <c r="I86" s="739"/>
      <c r="J86" s="740"/>
      <c r="K86" s="738"/>
      <c r="L86" s="739"/>
    </row>
    <row r="87" spans="1:12" ht="11.25">
      <c r="A87" s="559" t="s">
        <v>333</v>
      </c>
      <c r="B87" s="749" t="s">
        <v>25</v>
      </c>
      <c r="C87" s="750">
        <v>10020000</v>
      </c>
      <c r="D87" s="749">
        <f t="shared" si="9"/>
        <v>12</v>
      </c>
      <c r="E87" s="749" t="s">
        <v>15</v>
      </c>
      <c r="F87" s="751">
        <v>3</v>
      </c>
      <c r="G87" s="752"/>
      <c r="H87" s="753">
        <v>12</v>
      </c>
      <c r="I87" s="754"/>
      <c r="J87" s="755"/>
      <c r="K87" s="753"/>
      <c r="L87" s="754"/>
    </row>
    <row r="88" spans="1:12" ht="22.5">
      <c r="A88" s="539" t="s">
        <v>452</v>
      </c>
      <c r="B88" s="734" t="s">
        <v>25</v>
      </c>
      <c r="C88" s="734">
        <v>10020000</v>
      </c>
      <c r="D88" s="734">
        <f>SUM(G88:L88)</f>
        <v>24</v>
      </c>
      <c r="E88" s="734" t="s">
        <v>14</v>
      </c>
      <c r="F88" s="741">
        <v>2</v>
      </c>
      <c r="G88" s="737">
        <v>12</v>
      </c>
      <c r="H88" s="738">
        <v>12</v>
      </c>
      <c r="I88" s="739"/>
      <c r="J88" s="740"/>
      <c r="K88" s="738"/>
      <c r="L88" s="739"/>
    </row>
    <row r="89" spans="1:12" ht="22.5">
      <c r="A89" s="539" t="s">
        <v>453</v>
      </c>
      <c r="B89" s="734" t="s">
        <v>25</v>
      </c>
      <c r="C89" s="734">
        <v>10020000</v>
      </c>
      <c r="D89" s="734">
        <f t="shared" si="9"/>
        <v>12</v>
      </c>
      <c r="E89" s="734" t="s">
        <v>17</v>
      </c>
      <c r="F89" s="741">
        <v>4</v>
      </c>
      <c r="G89" s="737"/>
      <c r="H89" s="738"/>
      <c r="I89" s="739"/>
      <c r="J89" s="740"/>
      <c r="K89" s="738">
        <v>12</v>
      </c>
      <c r="L89" s="739"/>
    </row>
    <row r="90" spans="1:12" ht="23.25" thickBot="1">
      <c r="A90" s="25" t="s">
        <v>213</v>
      </c>
      <c r="B90" s="742" t="s">
        <v>25</v>
      </c>
      <c r="C90" s="743">
        <v>10020000</v>
      </c>
      <c r="D90" s="742">
        <f t="shared" si="9"/>
        <v>24</v>
      </c>
      <c r="E90" s="742" t="s">
        <v>17</v>
      </c>
      <c r="F90" s="744">
        <v>2</v>
      </c>
      <c r="G90" s="745"/>
      <c r="H90" s="746"/>
      <c r="I90" s="747"/>
      <c r="J90" s="748">
        <v>12</v>
      </c>
      <c r="K90" s="746">
        <v>12</v>
      </c>
      <c r="L90" s="747"/>
    </row>
    <row r="91" spans="1:12" ht="22.5">
      <c r="A91" s="560" t="s">
        <v>334</v>
      </c>
      <c r="B91" s="127" t="s">
        <v>13</v>
      </c>
      <c r="C91" s="127">
        <v>10020000</v>
      </c>
      <c r="D91" s="127">
        <v>20</v>
      </c>
      <c r="E91" s="127" t="s">
        <v>14</v>
      </c>
      <c r="F91" s="156">
        <v>1</v>
      </c>
      <c r="G91" s="28"/>
      <c r="H91" s="161"/>
      <c r="I91" s="162"/>
      <c r="J91" s="628"/>
      <c r="K91" s="629"/>
      <c r="L91" s="630"/>
    </row>
    <row r="92" spans="1:12" ht="23.25" thickBot="1">
      <c r="A92" s="526" t="s">
        <v>335</v>
      </c>
      <c r="B92" s="58" t="s">
        <v>13</v>
      </c>
      <c r="C92" s="154">
        <v>10020000</v>
      </c>
      <c r="D92" s="154">
        <v>20</v>
      </c>
      <c r="E92" s="58" t="s">
        <v>14</v>
      </c>
      <c r="F92" s="163">
        <v>1</v>
      </c>
      <c r="G92" s="60"/>
      <c r="H92" s="61"/>
      <c r="I92" s="62"/>
      <c r="J92" s="631"/>
      <c r="K92" s="632"/>
      <c r="L92" s="633"/>
    </row>
    <row r="93" spans="1:12" ht="22.5">
      <c r="A93" s="561" t="s">
        <v>336</v>
      </c>
      <c r="B93" s="127" t="s">
        <v>16</v>
      </c>
      <c r="C93" s="127">
        <v>10020000</v>
      </c>
      <c r="D93" s="127">
        <v>20</v>
      </c>
      <c r="E93" s="127" t="s">
        <v>14</v>
      </c>
      <c r="F93" s="156">
        <v>1</v>
      </c>
      <c r="G93" s="28"/>
      <c r="H93" s="161"/>
      <c r="I93" s="162"/>
      <c r="J93" s="628"/>
      <c r="K93" s="629"/>
      <c r="L93" s="630"/>
    </row>
    <row r="94" spans="1:12" ht="23.25" thickBot="1">
      <c r="A94" s="547" t="s">
        <v>337</v>
      </c>
      <c r="B94" s="58" t="s">
        <v>16</v>
      </c>
      <c r="C94" s="154">
        <v>10020000</v>
      </c>
      <c r="D94" s="154">
        <v>40</v>
      </c>
      <c r="E94" s="58" t="s">
        <v>14</v>
      </c>
      <c r="F94" s="163">
        <v>2</v>
      </c>
      <c r="G94" s="60"/>
      <c r="H94" s="61"/>
      <c r="I94" s="62"/>
      <c r="J94" s="631"/>
      <c r="K94" s="632"/>
      <c r="L94" s="633"/>
    </row>
    <row r="95" spans="1:12" ht="11.25">
      <c r="A95" s="562" t="s">
        <v>338</v>
      </c>
      <c r="B95" s="756" t="s">
        <v>25</v>
      </c>
      <c r="C95" s="728">
        <v>10020000</v>
      </c>
      <c r="D95" s="756">
        <v>20</v>
      </c>
      <c r="E95" s="756" t="s">
        <v>14</v>
      </c>
      <c r="F95" s="757">
        <v>2</v>
      </c>
      <c r="G95" s="758"/>
      <c r="H95" s="731"/>
      <c r="I95" s="732"/>
      <c r="J95" s="628"/>
      <c r="K95" s="629"/>
      <c r="L95" s="630"/>
    </row>
    <row r="96" spans="1:12" ht="23.25" thickBot="1">
      <c r="A96" s="526" t="s">
        <v>339</v>
      </c>
      <c r="B96" s="58" t="s">
        <v>25</v>
      </c>
      <c r="C96" s="154">
        <v>10020000</v>
      </c>
      <c r="D96" s="58">
        <v>40</v>
      </c>
      <c r="E96" s="58" t="s">
        <v>14</v>
      </c>
      <c r="F96" s="155">
        <v>4</v>
      </c>
      <c r="G96" s="60"/>
      <c r="H96" s="61"/>
      <c r="I96" s="62"/>
      <c r="J96" s="631"/>
      <c r="K96" s="632"/>
      <c r="L96" s="633"/>
    </row>
    <row r="97" spans="1:12" ht="12" thickBot="1">
      <c r="A97" s="550" t="s">
        <v>331</v>
      </c>
      <c r="B97" s="551"/>
      <c r="C97" s="551"/>
      <c r="D97" s="552">
        <f>SUM(D80:D90)</f>
        <v>198</v>
      </c>
      <c r="E97" s="557"/>
      <c r="F97" s="553">
        <f>SUM(F80:F96)</f>
        <v>42</v>
      </c>
      <c r="G97" s="554">
        <f aca="true" t="shared" si="10" ref="G97:L97">SUM(G80:G90)</f>
        <v>30</v>
      </c>
      <c r="H97" s="555">
        <f t="shared" si="10"/>
        <v>84</v>
      </c>
      <c r="I97" s="556">
        <f t="shared" si="10"/>
        <v>0</v>
      </c>
      <c r="J97" s="554">
        <f t="shared" si="10"/>
        <v>36</v>
      </c>
      <c r="K97" s="555">
        <f t="shared" si="10"/>
        <v>48</v>
      </c>
      <c r="L97" s="556">
        <f t="shared" si="10"/>
        <v>0</v>
      </c>
    </row>
    <row r="98" spans="1:12" ht="11.25">
      <c r="A98" s="963" t="s">
        <v>174</v>
      </c>
      <c r="B98" s="964"/>
      <c r="C98" s="964"/>
      <c r="D98" s="964"/>
      <c r="E98" s="964"/>
      <c r="F98" s="964"/>
      <c r="G98" s="964"/>
      <c r="H98" s="964"/>
      <c r="I98" s="964"/>
      <c r="J98" s="964"/>
      <c r="K98" s="964"/>
      <c r="L98" s="965"/>
    </row>
    <row r="99" spans="1:12" ht="11.25">
      <c r="A99" s="142" t="s">
        <v>110</v>
      </c>
      <c r="B99" s="93" t="s">
        <v>16</v>
      </c>
      <c r="C99" s="67">
        <v>10020000</v>
      </c>
      <c r="D99" s="93">
        <f aca="true" t="shared" si="11" ref="D99:D105">SUM(G99:L99)</f>
        <v>12</v>
      </c>
      <c r="E99" s="67" t="s">
        <v>15</v>
      </c>
      <c r="F99" s="274">
        <v>1</v>
      </c>
      <c r="G99" s="164"/>
      <c r="H99" s="165">
        <v>12</v>
      </c>
      <c r="I99" s="71"/>
      <c r="J99" s="72"/>
      <c r="K99" s="70"/>
      <c r="L99" s="71"/>
    </row>
    <row r="100" spans="1:12" ht="11.25">
      <c r="A100" s="472" t="s">
        <v>111</v>
      </c>
      <c r="B100" s="73" t="s">
        <v>16</v>
      </c>
      <c r="C100" s="67">
        <v>10020000</v>
      </c>
      <c r="D100" s="93">
        <f t="shared" si="11"/>
        <v>12</v>
      </c>
      <c r="E100" s="26" t="s">
        <v>15</v>
      </c>
      <c r="F100" s="94">
        <v>3</v>
      </c>
      <c r="G100" s="95"/>
      <c r="H100" s="96">
        <v>12</v>
      </c>
      <c r="I100" s="39"/>
      <c r="J100" s="37"/>
      <c r="K100" s="38"/>
      <c r="L100" s="39"/>
    </row>
    <row r="101" spans="1:12" ht="11.25">
      <c r="A101" s="167" t="s">
        <v>112</v>
      </c>
      <c r="B101" s="218" t="s">
        <v>16</v>
      </c>
      <c r="C101" s="218">
        <v>10020000</v>
      </c>
      <c r="D101" s="218">
        <f>SUM(G101:L101)</f>
        <v>12</v>
      </c>
      <c r="E101" s="218" t="s">
        <v>15</v>
      </c>
      <c r="F101" s="774">
        <v>1</v>
      </c>
      <c r="G101" s="49"/>
      <c r="H101" s="50"/>
      <c r="I101" s="51"/>
      <c r="J101" s="52"/>
      <c r="K101" s="50">
        <v>12</v>
      </c>
      <c r="L101" s="51"/>
    </row>
    <row r="102" spans="1:12" ht="12" thickBot="1">
      <c r="A102" s="563" t="s">
        <v>340</v>
      </c>
      <c r="B102" s="110" t="s">
        <v>16</v>
      </c>
      <c r="C102" s="110">
        <v>10020000</v>
      </c>
      <c r="D102" s="110">
        <f t="shared" si="11"/>
        <v>12</v>
      </c>
      <c r="E102" s="110" t="s">
        <v>15</v>
      </c>
      <c r="F102" s="775">
        <v>2</v>
      </c>
      <c r="G102" s="60"/>
      <c r="H102" s="61"/>
      <c r="I102" s="62"/>
      <c r="J102" s="63"/>
      <c r="K102" s="61">
        <v>12</v>
      </c>
      <c r="L102" s="62"/>
    </row>
    <row r="103" spans="1:12" ht="11.25">
      <c r="A103" s="564" t="s">
        <v>450</v>
      </c>
      <c r="B103" s="776" t="s">
        <v>25</v>
      </c>
      <c r="C103" s="776">
        <v>10020000</v>
      </c>
      <c r="D103" s="776">
        <f>SUM(G103:L103)</f>
        <v>12</v>
      </c>
      <c r="E103" s="776" t="s">
        <v>14</v>
      </c>
      <c r="F103" s="777">
        <v>1</v>
      </c>
      <c r="G103" s="778"/>
      <c r="H103" s="779">
        <v>12</v>
      </c>
      <c r="I103" s="780"/>
      <c r="J103" s="781"/>
      <c r="K103" s="779"/>
      <c r="L103" s="780"/>
    </row>
    <row r="104" spans="1:12" ht="11.25">
      <c r="A104" s="558" t="s">
        <v>451</v>
      </c>
      <c r="B104" s="42" t="s">
        <v>25</v>
      </c>
      <c r="C104" s="42">
        <v>10020000</v>
      </c>
      <c r="D104" s="42">
        <f t="shared" si="11"/>
        <v>12</v>
      </c>
      <c r="E104" s="42" t="s">
        <v>15</v>
      </c>
      <c r="F104" s="27">
        <v>2</v>
      </c>
      <c r="G104" s="43"/>
      <c r="H104" s="44"/>
      <c r="I104" s="45"/>
      <c r="J104" s="46"/>
      <c r="K104" s="44">
        <v>12</v>
      </c>
      <c r="L104" s="45"/>
    </row>
    <row r="105" spans="1:12" ht="12" thickBot="1">
      <c r="A105" s="57" t="s">
        <v>113</v>
      </c>
      <c r="B105" s="58" t="s">
        <v>25</v>
      </c>
      <c r="C105" s="58">
        <v>10020000</v>
      </c>
      <c r="D105" s="58">
        <f t="shared" si="11"/>
        <v>12</v>
      </c>
      <c r="E105" s="58" t="s">
        <v>15</v>
      </c>
      <c r="F105" s="163">
        <v>1</v>
      </c>
      <c r="G105" s="90"/>
      <c r="H105" s="180"/>
      <c r="I105" s="181"/>
      <c r="J105" s="182"/>
      <c r="K105" s="180">
        <v>12</v>
      </c>
      <c r="L105" s="65"/>
    </row>
    <row r="106" spans="1:12" ht="12.75" customHeight="1" thickBot="1">
      <c r="A106" s="550" t="s">
        <v>18</v>
      </c>
      <c r="B106" s="551"/>
      <c r="C106" s="551"/>
      <c r="D106" s="552">
        <f>SUM(D104:D105)</f>
        <v>24</v>
      </c>
      <c r="E106" s="551"/>
      <c r="F106" s="553">
        <f>SUM(F104:F105)</f>
        <v>3</v>
      </c>
      <c r="G106" s="554">
        <f aca="true" t="shared" si="12" ref="G106:L106">SUM(G99:G105)</f>
        <v>0</v>
      </c>
      <c r="H106" s="555">
        <f t="shared" si="12"/>
        <v>36</v>
      </c>
      <c r="I106" s="556">
        <f t="shared" si="12"/>
        <v>0</v>
      </c>
      <c r="J106" s="554">
        <f t="shared" si="12"/>
        <v>0</v>
      </c>
      <c r="K106" s="555">
        <f t="shared" si="12"/>
        <v>48</v>
      </c>
      <c r="L106" s="556">
        <f t="shared" si="12"/>
        <v>0</v>
      </c>
    </row>
    <row r="107" spans="1:12" ht="11.25">
      <c r="A107" s="883" t="s">
        <v>114</v>
      </c>
      <c r="B107" s="884"/>
      <c r="C107" s="885"/>
      <c r="D107" s="169">
        <f>SUM(D73:D74,D77,D80:D90,D99:D105)</f>
        <v>333</v>
      </c>
      <c r="E107" s="939"/>
      <c r="F107" s="275">
        <f aca="true" t="shared" si="13" ref="F107:L107">SUM(F73:F74,F77,F80:F90,F99:F105)</f>
        <v>48</v>
      </c>
      <c r="G107" s="276">
        <f t="shared" si="13"/>
        <v>30</v>
      </c>
      <c r="H107" s="277">
        <f t="shared" si="13"/>
        <v>120</v>
      </c>
      <c r="I107" s="278">
        <f t="shared" si="13"/>
        <v>0</v>
      </c>
      <c r="J107" s="279">
        <f t="shared" si="13"/>
        <v>75</v>
      </c>
      <c r="K107" s="277">
        <f t="shared" si="13"/>
        <v>108</v>
      </c>
      <c r="L107" s="278">
        <f t="shared" si="13"/>
        <v>0</v>
      </c>
    </row>
    <row r="108" spans="1:12" ht="12" customHeight="1" thickBot="1">
      <c r="A108" s="900" t="s">
        <v>28</v>
      </c>
      <c r="B108" s="901"/>
      <c r="C108" s="902"/>
      <c r="D108" s="170">
        <f>SUM(D91:D96)</f>
        <v>160</v>
      </c>
      <c r="E108" s="940"/>
      <c r="F108" s="518">
        <f>SUM(F91:F96)</f>
        <v>11</v>
      </c>
      <c r="G108" s="654"/>
      <c r="H108" s="655"/>
      <c r="I108" s="656"/>
      <c r="J108" s="654"/>
      <c r="K108" s="655">
        <f>SUM(D91:D96)</f>
        <v>160</v>
      </c>
      <c r="L108" s="656"/>
    </row>
    <row r="109" spans="1:12" ht="12.75" customHeight="1" thickBot="1">
      <c r="A109" s="912" t="s">
        <v>19</v>
      </c>
      <c r="B109" s="913"/>
      <c r="C109" s="914"/>
      <c r="D109" s="188">
        <f>SUM(D107:D108)</f>
        <v>493</v>
      </c>
      <c r="E109" s="941"/>
      <c r="F109" s="188">
        <f>SUM(F107:F108)</f>
        <v>59</v>
      </c>
      <c r="G109" s="915">
        <f>SUM(G107:L108)</f>
        <v>493</v>
      </c>
      <c r="H109" s="916"/>
      <c r="I109" s="916"/>
      <c r="J109" s="916"/>
      <c r="K109" s="916"/>
      <c r="L109" s="917"/>
    </row>
    <row r="110" spans="1:12" ht="12" thickBot="1">
      <c r="A110" s="877" t="s">
        <v>467</v>
      </c>
      <c r="B110" s="878"/>
      <c r="C110" s="878"/>
      <c r="D110" s="878"/>
      <c r="E110" s="878"/>
      <c r="F110" s="878"/>
      <c r="G110" s="878"/>
      <c r="H110" s="878"/>
      <c r="I110" s="878"/>
      <c r="J110" s="878"/>
      <c r="K110" s="878"/>
      <c r="L110" s="879"/>
    </row>
    <row r="111" spans="1:12" ht="11.25" customHeight="1">
      <c r="A111" s="905" t="s">
        <v>1</v>
      </c>
      <c r="B111" s="889" t="s">
        <v>2</v>
      </c>
      <c r="C111" s="889" t="s">
        <v>3</v>
      </c>
      <c r="D111" s="889" t="s">
        <v>4</v>
      </c>
      <c r="E111" s="889" t="s">
        <v>5</v>
      </c>
      <c r="F111" s="891" t="s">
        <v>6</v>
      </c>
      <c r="G111" s="893" t="s">
        <v>7</v>
      </c>
      <c r="H111" s="894"/>
      <c r="I111" s="895"/>
      <c r="J111" s="896" t="s">
        <v>8</v>
      </c>
      <c r="K111" s="894"/>
      <c r="L111" s="895"/>
    </row>
    <row r="112" spans="1:12" ht="24.75" customHeight="1" thickBot="1">
      <c r="A112" s="906"/>
      <c r="B112" s="890"/>
      <c r="C112" s="890"/>
      <c r="D112" s="890"/>
      <c r="E112" s="890"/>
      <c r="F112" s="892"/>
      <c r="G112" s="21" t="s">
        <v>9</v>
      </c>
      <c r="H112" s="22" t="s">
        <v>10</v>
      </c>
      <c r="I112" s="23" t="s">
        <v>11</v>
      </c>
      <c r="J112" s="24" t="s">
        <v>9</v>
      </c>
      <c r="K112" s="22" t="s">
        <v>10</v>
      </c>
      <c r="L112" s="23" t="s">
        <v>11</v>
      </c>
    </row>
    <row r="113" spans="1:12" ht="11.25">
      <c r="A113" s="565" t="s">
        <v>115</v>
      </c>
      <c r="B113" s="26" t="s">
        <v>13</v>
      </c>
      <c r="C113" s="26">
        <v>10020000</v>
      </c>
      <c r="D113" s="26">
        <f aca="true" t="shared" si="14" ref="D113:D124">SUM(G113:L113)</f>
        <v>24</v>
      </c>
      <c r="E113" s="26" t="s">
        <v>17</v>
      </c>
      <c r="F113" s="145">
        <v>2</v>
      </c>
      <c r="G113" s="34"/>
      <c r="H113" s="32"/>
      <c r="I113" s="131"/>
      <c r="J113" s="34">
        <v>12</v>
      </c>
      <c r="K113" s="38">
        <v>12</v>
      </c>
      <c r="L113" s="39"/>
    </row>
    <row r="114" spans="1:12" ht="12" thickBot="1">
      <c r="A114" s="210" t="s">
        <v>215</v>
      </c>
      <c r="B114" s="58" t="s">
        <v>13</v>
      </c>
      <c r="C114" s="58">
        <v>10020000</v>
      </c>
      <c r="D114" s="58">
        <f t="shared" si="14"/>
        <v>12</v>
      </c>
      <c r="E114" s="58" t="s">
        <v>15</v>
      </c>
      <c r="F114" s="163">
        <v>2</v>
      </c>
      <c r="G114" s="90"/>
      <c r="H114" s="64"/>
      <c r="I114" s="65"/>
      <c r="J114" s="90">
        <v>12</v>
      </c>
      <c r="K114" s="64"/>
      <c r="L114" s="65"/>
    </row>
    <row r="115" spans="1:12" ht="11.25">
      <c r="A115" s="566" t="s">
        <v>216</v>
      </c>
      <c r="B115" s="67" t="s">
        <v>16</v>
      </c>
      <c r="C115" s="67">
        <v>10020000</v>
      </c>
      <c r="D115" s="67">
        <f t="shared" si="14"/>
        <v>24</v>
      </c>
      <c r="E115" s="67" t="s">
        <v>15</v>
      </c>
      <c r="F115" s="176">
        <v>3</v>
      </c>
      <c r="G115" s="69">
        <v>12</v>
      </c>
      <c r="H115" s="70">
        <v>12</v>
      </c>
      <c r="I115" s="71"/>
      <c r="J115" s="69"/>
      <c r="K115" s="70"/>
      <c r="L115" s="71"/>
    </row>
    <row r="116" spans="1:12" ht="11.25">
      <c r="A116" s="567" t="s">
        <v>341</v>
      </c>
      <c r="B116" s="218" t="s">
        <v>16</v>
      </c>
      <c r="C116" s="218">
        <v>10020000</v>
      </c>
      <c r="D116" s="218">
        <f>SUM(G116:L116)</f>
        <v>15</v>
      </c>
      <c r="E116" s="218" t="s">
        <v>14</v>
      </c>
      <c r="F116" s="48">
        <v>2</v>
      </c>
      <c r="G116" s="49"/>
      <c r="H116" s="50">
        <v>15</v>
      </c>
      <c r="I116" s="51"/>
      <c r="J116" s="49"/>
      <c r="K116" s="50"/>
      <c r="L116" s="51"/>
    </row>
    <row r="117" spans="1:12" ht="11.25">
      <c r="A117" s="566" t="s">
        <v>217</v>
      </c>
      <c r="B117" s="42" t="s">
        <v>16</v>
      </c>
      <c r="C117" s="42">
        <v>10020000</v>
      </c>
      <c r="D117" s="42">
        <f>SUM(G117:L117)</f>
        <v>12</v>
      </c>
      <c r="E117" s="42" t="s">
        <v>15</v>
      </c>
      <c r="F117" s="27">
        <v>2</v>
      </c>
      <c r="G117" s="43"/>
      <c r="H117" s="44"/>
      <c r="I117" s="45"/>
      <c r="J117" s="43"/>
      <c r="K117" s="44">
        <v>12</v>
      </c>
      <c r="L117" s="45"/>
    </row>
    <row r="118" spans="1:12" ht="11.25">
      <c r="A118" s="238" t="s">
        <v>116</v>
      </c>
      <c r="B118" s="42" t="s">
        <v>16</v>
      </c>
      <c r="C118" s="42">
        <v>10020000</v>
      </c>
      <c r="D118" s="42">
        <f t="shared" si="14"/>
        <v>12</v>
      </c>
      <c r="E118" s="42" t="s">
        <v>15</v>
      </c>
      <c r="F118" s="27">
        <v>2</v>
      </c>
      <c r="G118" s="43"/>
      <c r="H118" s="44"/>
      <c r="I118" s="45"/>
      <c r="J118" s="43"/>
      <c r="K118" s="44">
        <v>12</v>
      </c>
      <c r="L118" s="45"/>
    </row>
    <row r="119" spans="1:12" ht="12" thickBot="1">
      <c r="A119" s="568" t="s">
        <v>342</v>
      </c>
      <c r="B119" s="110" t="s">
        <v>16</v>
      </c>
      <c r="C119" s="110">
        <v>10020000</v>
      </c>
      <c r="D119" s="110">
        <f t="shared" si="14"/>
        <v>15</v>
      </c>
      <c r="E119" s="110" t="s">
        <v>15</v>
      </c>
      <c r="F119" s="59">
        <v>2</v>
      </c>
      <c r="G119" s="60"/>
      <c r="H119" s="61"/>
      <c r="I119" s="62"/>
      <c r="J119" s="60"/>
      <c r="K119" s="61">
        <v>15</v>
      </c>
      <c r="L119" s="62"/>
    </row>
    <row r="120" spans="1:12" ht="11.25">
      <c r="A120" s="569" t="s">
        <v>343</v>
      </c>
      <c r="B120" s="107" t="s">
        <v>25</v>
      </c>
      <c r="C120" s="107">
        <v>10020000</v>
      </c>
      <c r="D120" s="107">
        <f t="shared" si="14"/>
        <v>15</v>
      </c>
      <c r="E120" s="107" t="s">
        <v>15</v>
      </c>
      <c r="F120" s="68">
        <v>2</v>
      </c>
      <c r="G120" s="86"/>
      <c r="H120" s="87">
        <v>15</v>
      </c>
      <c r="I120" s="88"/>
      <c r="J120" s="86"/>
      <c r="K120" s="87"/>
      <c r="L120" s="88"/>
    </row>
    <row r="121" spans="1:12" ht="11.25">
      <c r="A121" s="570" t="s">
        <v>218</v>
      </c>
      <c r="B121" s="42" t="s">
        <v>25</v>
      </c>
      <c r="C121" s="42">
        <v>10020000</v>
      </c>
      <c r="D121" s="42">
        <f t="shared" si="14"/>
        <v>15</v>
      </c>
      <c r="E121" s="42" t="s">
        <v>15</v>
      </c>
      <c r="F121" s="27">
        <v>2</v>
      </c>
      <c r="G121" s="43"/>
      <c r="H121" s="44">
        <v>15</v>
      </c>
      <c r="I121" s="45"/>
      <c r="J121" s="43"/>
      <c r="K121" s="44"/>
      <c r="L121" s="45"/>
    </row>
    <row r="122" spans="1:12" ht="11.25">
      <c r="A122" s="209" t="s">
        <v>344</v>
      </c>
      <c r="B122" s="26" t="s">
        <v>25</v>
      </c>
      <c r="C122" s="26">
        <v>10020000</v>
      </c>
      <c r="D122" s="26">
        <f t="shared" si="14"/>
        <v>12</v>
      </c>
      <c r="E122" s="26" t="s">
        <v>15</v>
      </c>
      <c r="F122" s="145">
        <v>1</v>
      </c>
      <c r="G122" s="34">
        <v>12</v>
      </c>
      <c r="H122" s="38"/>
      <c r="I122" s="39"/>
      <c r="J122" s="34"/>
      <c r="K122" s="38"/>
      <c r="L122" s="39"/>
    </row>
    <row r="123" spans="1:12" ht="11.25">
      <c r="A123" s="566" t="s">
        <v>219</v>
      </c>
      <c r="B123" s="26" t="s">
        <v>25</v>
      </c>
      <c r="C123" s="26">
        <v>10020000</v>
      </c>
      <c r="D123" s="26">
        <f t="shared" si="14"/>
        <v>9</v>
      </c>
      <c r="E123" s="26" t="s">
        <v>15</v>
      </c>
      <c r="F123" s="145">
        <v>1</v>
      </c>
      <c r="G123" s="34">
        <v>9</v>
      </c>
      <c r="H123" s="38"/>
      <c r="I123" s="39"/>
      <c r="J123" s="34"/>
      <c r="K123" s="38"/>
      <c r="L123" s="39"/>
    </row>
    <row r="124" spans="1:12" ht="12" thickBot="1">
      <c r="A124" s="571" t="s">
        <v>117</v>
      </c>
      <c r="B124" s="58" t="s">
        <v>25</v>
      </c>
      <c r="C124" s="58">
        <v>10020000</v>
      </c>
      <c r="D124" s="58">
        <f t="shared" si="14"/>
        <v>12</v>
      </c>
      <c r="E124" s="58" t="s">
        <v>15</v>
      </c>
      <c r="F124" s="163">
        <v>2</v>
      </c>
      <c r="G124" s="90"/>
      <c r="H124" s="64"/>
      <c r="I124" s="65"/>
      <c r="J124" s="90"/>
      <c r="K124" s="64">
        <v>12</v>
      </c>
      <c r="L124" s="65"/>
    </row>
    <row r="125" spans="1:12" ht="12" thickBot="1">
      <c r="A125" s="572" t="s">
        <v>345</v>
      </c>
      <c r="B125" s="151" t="s">
        <v>16</v>
      </c>
      <c r="C125" s="151">
        <v>10020000</v>
      </c>
      <c r="D125" s="151">
        <v>40</v>
      </c>
      <c r="E125" s="151" t="s">
        <v>14</v>
      </c>
      <c r="F125" s="199">
        <v>3</v>
      </c>
      <c r="G125" s="200"/>
      <c r="H125" s="201"/>
      <c r="I125" s="202"/>
      <c r="J125" s="622"/>
      <c r="K125" s="623"/>
      <c r="L125" s="624"/>
    </row>
    <row r="126" spans="1:12" ht="11.25" customHeight="1" thickBot="1">
      <c r="A126" s="573" t="s">
        <v>346</v>
      </c>
      <c r="B126" s="122" t="s">
        <v>25</v>
      </c>
      <c r="C126" s="122">
        <v>10020000</v>
      </c>
      <c r="D126" s="122">
        <v>40</v>
      </c>
      <c r="E126" s="122" t="s">
        <v>14</v>
      </c>
      <c r="F126" s="280">
        <v>3</v>
      </c>
      <c r="G126" s="269"/>
      <c r="H126" s="270"/>
      <c r="I126" s="271"/>
      <c r="J126" s="625"/>
      <c r="K126" s="626"/>
      <c r="L126" s="627"/>
    </row>
    <row r="127" spans="1:12" ht="11.25">
      <c r="A127" s="883" t="s">
        <v>114</v>
      </c>
      <c r="B127" s="884"/>
      <c r="C127" s="885"/>
      <c r="D127" s="169">
        <f>SUM(D113:D124)</f>
        <v>177</v>
      </c>
      <c r="E127" s="939"/>
      <c r="F127" s="653">
        <f>SUM(F113:F124)</f>
        <v>23</v>
      </c>
      <c r="G127" s="276">
        <f>SUM(G113:G124)</f>
        <v>33</v>
      </c>
      <c r="H127" s="277">
        <f>SUM(H113:H124)</f>
        <v>57</v>
      </c>
      <c r="I127" s="278">
        <f>SUM(I113:I124)</f>
        <v>0</v>
      </c>
      <c r="J127" s="276">
        <f>SUM(J113:J125)</f>
        <v>24</v>
      </c>
      <c r="K127" s="277">
        <f>SUM(K113:K125)</f>
        <v>63</v>
      </c>
      <c r="L127" s="278">
        <f>SUM(L113:L124)</f>
        <v>0</v>
      </c>
    </row>
    <row r="128" spans="1:12" ht="14.25" customHeight="1" thickBot="1">
      <c r="A128" s="900" t="s">
        <v>28</v>
      </c>
      <c r="B128" s="901"/>
      <c r="C128" s="902"/>
      <c r="D128" s="170">
        <f>SUM(D125:D126)</f>
        <v>80</v>
      </c>
      <c r="E128" s="940"/>
      <c r="F128" s="518">
        <f>SUM(F125:F126)</f>
        <v>6</v>
      </c>
      <c r="G128" s="355"/>
      <c r="H128" s="356"/>
      <c r="I128" s="357"/>
      <c r="J128" s="355"/>
      <c r="K128" s="356">
        <f>SUM(D125:D126)</f>
        <v>80</v>
      </c>
      <c r="L128" s="357"/>
    </row>
    <row r="129" spans="1:12" ht="12.75" customHeight="1" thickBot="1">
      <c r="A129" s="912" t="s">
        <v>19</v>
      </c>
      <c r="B129" s="913"/>
      <c r="C129" s="914"/>
      <c r="D129" s="188">
        <f>SUM(D127:D128)</f>
        <v>257</v>
      </c>
      <c r="E129" s="941"/>
      <c r="F129" s="188">
        <f>SUM(F127:F128)</f>
        <v>29</v>
      </c>
      <c r="G129" s="915">
        <f>SUM(G127:L128)</f>
        <v>257</v>
      </c>
      <c r="H129" s="916"/>
      <c r="I129" s="916"/>
      <c r="J129" s="916"/>
      <c r="K129" s="916"/>
      <c r="L129" s="917"/>
    </row>
    <row r="130" spans="1:12" ht="12" thickBot="1">
      <c r="A130" s="877" t="s">
        <v>175</v>
      </c>
      <c r="B130" s="878"/>
      <c r="C130" s="878"/>
      <c r="D130" s="878"/>
      <c r="E130" s="878"/>
      <c r="F130" s="878"/>
      <c r="G130" s="878"/>
      <c r="H130" s="878"/>
      <c r="I130" s="878"/>
      <c r="J130" s="878"/>
      <c r="K130" s="878"/>
      <c r="L130" s="879"/>
    </row>
    <row r="131" spans="1:12" ht="11.25" customHeight="1">
      <c r="A131" s="903" t="s">
        <v>1</v>
      </c>
      <c r="B131" s="898" t="s">
        <v>2</v>
      </c>
      <c r="C131" s="898" t="s">
        <v>3</v>
      </c>
      <c r="D131" s="898" t="s">
        <v>4</v>
      </c>
      <c r="E131" s="898" t="s">
        <v>5</v>
      </c>
      <c r="F131" s="973" t="s">
        <v>6</v>
      </c>
      <c r="G131" s="880" t="s">
        <v>7</v>
      </c>
      <c r="H131" s="881"/>
      <c r="I131" s="882"/>
      <c r="J131" s="880" t="s">
        <v>8</v>
      </c>
      <c r="K131" s="881"/>
      <c r="L131" s="882"/>
    </row>
    <row r="132" spans="1:12" ht="24.75" customHeight="1" thickBot="1">
      <c r="A132" s="904"/>
      <c r="B132" s="899"/>
      <c r="C132" s="899"/>
      <c r="D132" s="899"/>
      <c r="E132" s="899"/>
      <c r="F132" s="974"/>
      <c r="G132" s="420" t="s">
        <v>9</v>
      </c>
      <c r="H132" s="421" t="s">
        <v>10</v>
      </c>
      <c r="I132" s="422" t="s">
        <v>11</v>
      </c>
      <c r="J132" s="423" t="s">
        <v>9</v>
      </c>
      <c r="K132" s="421" t="s">
        <v>10</v>
      </c>
      <c r="L132" s="422" t="s">
        <v>11</v>
      </c>
    </row>
    <row r="133" spans="1:12" ht="11.25">
      <c r="A133" s="141" t="s">
        <v>188</v>
      </c>
      <c r="B133" s="175" t="s">
        <v>32</v>
      </c>
      <c r="C133" s="175">
        <v>10040000</v>
      </c>
      <c r="D133" s="175">
        <f>SUM(G133:L133)</f>
        <v>15</v>
      </c>
      <c r="E133" s="73" t="s">
        <v>15</v>
      </c>
      <c r="F133" s="469">
        <v>1</v>
      </c>
      <c r="G133" s="152"/>
      <c r="H133" s="153"/>
      <c r="I133" s="33"/>
      <c r="J133" s="470">
        <v>15</v>
      </c>
      <c r="K133" s="153"/>
      <c r="L133" s="33"/>
    </row>
    <row r="134" spans="1:12" ht="11.25">
      <c r="A134" s="142" t="s">
        <v>189</v>
      </c>
      <c r="B134" s="93" t="s">
        <v>13</v>
      </c>
      <c r="C134" s="93">
        <v>10040000</v>
      </c>
      <c r="D134" s="93">
        <f>SUM(G134:L134)</f>
        <v>15</v>
      </c>
      <c r="E134" s="73" t="s">
        <v>15</v>
      </c>
      <c r="F134" s="176">
        <v>1</v>
      </c>
      <c r="G134" s="164"/>
      <c r="H134" s="165"/>
      <c r="I134" s="367"/>
      <c r="J134" s="177">
        <v>15</v>
      </c>
      <c r="K134" s="165"/>
      <c r="L134" s="158"/>
    </row>
    <row r="135" spans="1:12" ht="11.25">
      <c r="A135" s="471" t="s">
        <v>190</v>
      </c>
      <c r="B135" s="73" t="s">
        <v>13</v>
      </c>
      <c r="C135" s="93">
        <v>10040000</v>
      </c>
      <c r="D135" s="93">
        <f aca="true" t="shared" si="15" ref="D135:D162">SUM(G135:L135)</f>
        <v>15</v>
      </c>
      <c r="E135" s="73" t="s">
        <v>15</v>
      </c>
      <c r="F135" s="178">
        <v>1</v>
      </c>
      <c r="G135" s="95"/>
      <c r="H135" s="96"/>
      <c r="I135" s="158"/>
      <c r="J135" s="159">
        <v>15</v>
      </c>
      <c r="K135" s="96"/>
      <c r="L135" s="158"/>
    </row>
    <row r="136" spans="1:12" ht="11.25">
      <c r="A136" s="471" t="s">
        <v>191</v>
      </c>
      <c r="B136" s="73" t="s">
        <v>13</v>
      </c>
      <c r="C136" s="93">
        <v>10040000</v>
      </c>
      <c r="D136" s="93">
        <f t="shared" si="15"/>
        <v>25</v>
      </c>
      <c r="E136" s="73" t="s">
        <v>15</v>
      </c>
      <c r="F136" s="178">
        <v>1</v>
      </c>
      <c r="G136" s="95"/>
      <c r="H136" s="96"/>
      <c r="I136" s="158"/>
      <c r="J136" s="159">
        <v>25</v>
      </c>
      <c r="K136" s="96"/>
      <c r="L136" s="158"/>
    </row>
    <row r="137" spans="1:12" ht="11.25">
      <c r="A137" s="766" t="s">
        <v>457</v>
      </c>
      <c r="B137" s="73" t="s">
        <v>13</v>
      </c>
      <c r="C137" s="93">
        <v>10040000</v>
      </c>
      <c r="D137" s="93">
        <f t="shared" si="15"/>
        <v>30</v>
      </c>
      <c r="E137" s="73" t="s">
        <v>15</v>
      </c>
      <c r="F137" s="178">
        <v>1</v>
      </c>
      <c r="G137" s="95"/>
      <c r="H137" s="96"/>
      <c r="I137" s="158"/>
      <c r="J137" s="159"/>
      <c r="K137" s="96">
        <v>30</v>
      </c>
      <c r="L137" s="158"/>
    </row>
    <row r="138" spans="1:12" ht="11.25">
      <c r="A138" s="472" t="s">
        <v>192</v>
      </c>
      <c r="B138" s="93" t="s">
        <v>13</v>
      </c>
      <c r="C138" s="93">
        <v>10040000</v>
      </c>
      <c r="D138" s="93">
        <f t="shared" si="15"/>
        <v>90</v>
      </c>
      <c r="E138" s="93" t="s">
        <v>14</v>
      </c>
      <c r="F138" s="176">
        <v>4</v>
      </c>
      <c r="G138" s="164"/>
      <c r="H138" s="165"/>
      <c r="I138" s="367"/>
      <c r="J138" s="177">
        <v>30</v>
      </c>
      <c r="K138" s="165">
        <v>60</v>
      </c>
      <c r="L138" s="158"/>
    </row>
    <row r="139" spans="1:12" ht="12" thickBot="1">
      <c r="A139" s="473" t="s">
        <v>193</v>
      </c>
      <c r="B139" s="111" t="s">
        <v>13</v>
      </c>
      <c r="C139" s="111">
        <v>10040000</v>
      </c>
      <c r="D139" s="134">
        <f t="shared" si="15"/>
        <v>25</v>
      </c>
      <c r="E139" s="111" t="s">
        <v>15</v>
      </c>
      <c r="F139" s="474">
        <v>1</v>
      </c>
      <c r="G139" s="179"/>
      <c r="H139" s="180"/>
      <c r="I139" s="181"/>
      <c r="J139" s="182">
        <v>25</v>
      </c>
      <c r="K139" s="180"/>
      <c r="L139" s="181"/>
    </row>
    <row r="140" spans="1:12" ht="11.25">
      <c r="A140" s="475" t="s">
        <v>194</v>
      </c>
      <c r="B140" s="175" t="s">
        <v>16</v>
      </c>
      <c r="C140" s="175">
        <v>10040000</v>
      </c>
      <c r="D140" s="175">
        <f t="shared" si="15"/>
        <v>90</v>
      </c>
      <c r="E140" s="93" t="s">
        <v>17</v>
      </c>
      <c r="F140" s="469">
        <v>5</v>
      </c>
      <c r="G140" s="152">
        <v>45</v>
      </c>
      <c r="H140" s="153">
        <v>45</v>
      </c>
      <c r="I140" s="33"/>
      <c r="J140" s="470"/>
      <c r="K140" s="153"/>
      <c r="L140" s="33"/>
    </row>
    <row r="141" spans="1:12" ht="11.25">
      <c r="A141" s="766" t="s">
        <v>458</v>
      </c>
      <c r="B141" s="73" t="s">
        <v>16</v>
      </c>
      <c r="C141" s="73">
        <v>10040000</v>
      </c>
      <c r="D141" s="93">
        <f t="shared" si="15"/>
        <v>45</v>
      </c>
      <c r="E141" s="73" t="s">
        <v>17</v>
      </c>
      <c r="F141" s="178">
        <v>2</v>
      </c>
      <c r="G141" s="95">
        <v>30</v>
      </c>
      <c r="H141" s="96">
        <v>15</v>
      </c>
      <c r="I141" s="158"/>
      <c r="J141" s="159"/>
      <c r="K141" s="96"/>
      <c r="L141" s="158"/>
    </row>
    <row r="142" spans="1:12" ht="11.25">
      <c r="A142" s="766" t="s">
        <v>489</v>
      </c>
      <c r="B142" s="73" t="s">
        <v>16</v>
      </c>
      <c r="C142" s="73">
        <v>10040000</v>
      </c>
      <c r="D142" s="93">
        <f t="shared" si="15"/>
        <v>60</v>
      </c>
      <c r="E142" s="73" t="s">
        <v>17</v>
      </c>
      <c r="F142" s="178">
        <v>3</v>
      </c>
      <c r="G142" s="95">
        <v>30</v>
      </c>
      <c r="H142" s="96">
        <v>5</v>
      </c>
      <c r="I142" s="158">
        <v>25</v>
      </c>
      <c r="J142" s="159"/>
      <c r="K142" s="96"/>
      <c r="L142" s="158"/>
    </row>
    <row r="143" spans="1:12" ht="11.25">
      <c r="A143" s="471" t="s">
        <v>220</v>
      </c>
      <c r="B143" s="73" t="s">
        <v>16</v>
      </c>
      <c r="C143" s="73">
        <v>10040000</v>
      </c>
      <c r="D143" s="93">
        <f t="shared" si="15"/>
        <v>15</v>
      </c>
      <c r="E143" s="73" t="s">
        <v>15</v>
      </c>
      <c r="F143" s="178">
        <v>1</v>
      </c>
      <c r="G143" s="95">
        <v>15</v>
      </c>
      <c r="H143" s="96"/>
      <c r="I143" s="158"/>
      <c r="J143" s="159"/>
      <c r="K143" s="96"/>
      <c r="L143" s="158"/>
    </row>
    <row r="144" spans="1:12" ht="11.25">
      <c r="A144" s="471" t="s">
        <v>195</v>
      </c>
      <c r="B144" s="73" t="s">
        <v>16</v>
      </c>
      <c r="C144" s="73">
        <v>10040000</v>
      </c>
      <c r="D144" s="93">
        <f t="shared" si="15"/>
        <v>30</v>
      </c>
      <c r="E144" s="73" t="s">
        <v>15</v>
      </c>
      <c r="F144" s="178">
        <v>1</v>
      </c>
      <c r="G144" s="95">
        <v>30</v>
      </c>
      <c r="H144" s="96"/>
      <c r="I144" s="158"/>
      <c r="J144" s="159"/>
      <c r="K144" s="96"/>
      <c r="L144" s="158"/>
    </row>
    <row r="145" spans="1:12" ht="11.25">
      <c r="A145" s="476" t="s">
        <v>206</v>
      </c>
      <c r="B145" s="73" t="s">
        <v>16</v>
      </c>
      <c r="C145" s="73">
        <v>10040000</v>
      </c>
      <c r="D145" s="93">
        <f t="shared" si="15"/>
        <v>30</v>
      </c>
      <c r="E145" s="73" t="s">
        <v>15</v>
      </c>
      <c r="F145" s="178">
        <v>2</v>
      </c>
      <c r="G145" s="95"/>
      <c r="H145" s="96"/>
      <c r="I145" s="158"/>
      <c r="J145" s="159">
        <v>15</v>
      </c>
      <c r="K145" s="96">
        <v>15</v>
      </c>
      <c r="L145" s="158"/>
    </row>
    <row r="146" spans="1:12" ht="11.25">
      <c r="A146" s="471" t="s">
        <v>196</v>
      </c>
      <c r="B146" s="73" t="s">
        <v>16</v>
      </c>
      <c r="C146" s="73">
        <v>10040000</v>
      </c>
      <c r="D146" s="93">
        <f t="shared" si="15"/>
        <v>30</v>
      </c>
      <c r="E146" s="73" t="s">
        <v>15</v>
      </c>
      <c r="F146" s="178">
        <v>1</v>
      </c>
      <c r="G146" s="95"/>
      <c r="H146" s="96"/>
      <c r="I146" s="158"/>
      <c r="J146" s="159"/>
      <c r="K146" s="96">
        <v>15</v>
      </c>
      <c r="L146" s="158">
        <v>15</v>
      </c>
    </row>
    <row r="147" spans="1:12" ht="11.25">
      <c r="A147" s="471" t="s">
        <v>197</v>
      </c>
      <c r="B147" s="73" t="s">
        <v>16</v>
      </c>
      <c r="C147" s="73">
        <v>10040000</v>
      </c>
      <c r="D147" s="93">
        <f t="shared" si="15"/>
        <v>25</v>
      </c>
      <c r="E147" s="73" t="s">
        <v>17</v>
      </c>
      <c r="F147" s="178">
        <v>3</v>
      </c>
      <c r="G147" s="95"/>
      <c r="H147" s="96"/>
      <c r="I147" s="158"/>
      <c r="J147" s="159">
        <v>15</v>
      </c>
      <c r="K147" s="96">
        <v>10</v>
      </c>
      <c r="L147" s="158">
        <v>0</v>
      </c>
    </row>
    <row r="148" spans="1:12" ht="11.25">
      <c r="A148" s="471" t="s">
        <v>198</v>
      </c>
      <c r="B148" s="73" t="s">
        <v>16</v>
      </c>
      <c r="C148" s="73">
        <v>10040000</v>
      </c>
      <c r="D148" s="93">
        <f t="shared" si="15"/>
        <v>30</v>
      </c>
      <c r="E148" s="73" t="s">
        <v>17</v>
      </c>
      <c r="F148" s="178">
        <v>3</v>
      </c>
      <c r="G148" s="95"/>
      <c r="H148" s="96"/>
      <c r="I148" s="158"/>
      <c r="J148" s="159">
        <v>15</v>
      </c>
      <c r="K148" s="96">
        <v>10</v>
      </c>
      <c r="L148" s="158">
        <v>5</v>
      </c>
    </row>
    <row r="149" spans="1:12" ht="11.25">
      <c r="A149" s="471" t="s">
        <v>221</v>
      </c>
      <c r="B149" s="73" t="s">
        <v>16</v>
      </c>
      <c r="C149" s="73">
        <v>10040000</v>
      </c>
      <c r="D149" s="93">
        <f t="shared" si="15"/>
        <v>45</v>
      </c>
      <c r="E149" s="73" t="s">
        <v>17</v>
      </c>
      <c r="F149" s="178">
        <v>3</v>
      </c>
      <c r="G149" s="95"/>
      <c r="H149" s="96"/>
      <c r="I149" s="158"/>
      <c r="J149" s="159">
        <v>15</v>
      </c>
      <c r="K149" s="96">
        <v>10</v>
      </c>
      <c r="L149" s="158">
        <v>20</v>
      </c>
    </row>
    <row r="150" spans="1:12" ht="11.25">
      <c r="A150" s="477" t="s">
        <v>207</v>
      </c>
      <c r="B150" s="73" t="s">
        <v>16</v>
      </c>
      <c r="C150" s="73">
        <v>10040000</v>
      </c>
      <c r="D150" s="93">
        <f t="shared" si="15"/>
        <v>45</v>
      </c>
      <c r="E150" s="73" t="s">
        <v>17</v>
      </c>
      <c r="F150" s="178">
        <v>3</v>
      </c>
      <c r="G150" s="95"/>
      <c r="H150" s="96"/>
      <c r="I150" s="158"/>
      <c r="J150" s="159">
        <v>15</v>
      </c>
      <c r="K150" s="96">
        <v>10</v>
      </c>
      <c r="L150" s="158">
        <v>20</v>
      </c>
    </row>
    <row r="151" spans="1:12" ht="11.25">
      <c r="A151" s="471" t="s">
        <v>208</v>
      </c>
      <c r="B151" s="73" t="s">
        <v>16</v>
      </c>
      <c r="C151" s="73">
        <v>10040000</v>
      </c>
      <c r="D151" s="93">
        <f t="shared" si="15"/>
        <v>30</v>
      </c>
      <c r="E151" s="73" t="s">
        <v>15</v>
      </c>
      <c r="F151" s="178">
        <v>2</v>
      </c>
      <c r="G151" s="95"/>
      <c r="H151" s="96"/>
      <c r="I151" s="158"/>
      <c r="J151" s="159">
        <v>15</v>
      </c>
      <c r="K151" s="96"/>
      <c r="L151" s="158">
        <v>15</v>
      </c>
    </row>
    <row r="152" spans="1:12" ht="12" thickBot="1">
      <c r="A152" s="473" t="s">
        <v>199</v>
      </c>
      <c r="B152" s="111" t="s">
        <v>16</v>
      </c>
      <c r="C152" s="111">
        <v>10040000</v>
      </c>
      <c r="D152" s="134">
        <f t="shared" si="15"/>
        <v>30</v>
      </c>
      <c r="E152" s="111" t="s">
        <v>15</v>
      </c>
      <c r="F152" s="474">
        <v>2</v>
      </c>
      <c r="G152" s="179"/>
      <c r="H152" s="180"/>
      <c r="I152" s="181"/>
      <c r="J152" s="182"/>
      <c r="K152" s="180">
        <v>30</v>
      </c>
      <c r="L152" s="181"/>
    </row>
    <row r="153" spans="1:12" ht="11.25">
      <c r="A153" s="478" t="s">
        <v>209</v>
      </c>
      <c r="B153" s="479" t="s">
        <v>25</v>
      </c>
      <c r="C153" s="93">
        <v>10040000</v>
      </c>
      <c r="D153" s="480">
        <f t="shared" si="15"/>
        <v>45</v>
      </c>
      <c r="E153" s="73" t="s">
        <v>17</v>
      </c>
      <c r="F153" s="178">
        <v>5</v>
      </c>
      <c r="G153" s="95">
        <v>15</v>
      </c>
      <c r="H153" s="96">
        <v>30</v>
      </c>
      <c r="I153" s="158"/>
      <c r="J153" s="159"/>
      <c r="K153" s="96"/>
      <c r="L153" s="158"/>
    </row>
    <row r="154" spans="1:12" ht="11.25">
      <c r="A154" s="471" t="s">
        <v>200</v>
      </c>
      <c r="B154" s="479" t="s">
        <v>25</v>
      </c>
      <c r="C154" s="93">
        <v>10040000</v>
      </c>
      <c r="D154" s="480">
        <f t="shared" si="15"/>
        <v>25</v>
      </c>
      <c r="E154" s="73" t="s">
        <v>17</v>
      </c>
      <c r="F154" s="178">
        <v>4</v>
      </c>
      <c r="G154" s="95">
        <v>15</v>
      </c>
      <c r="H154" s="96">
        <v>10</v>
      </c>
      <c r="I154" s="158">
        <v>0</v>
      </c>
      <c r="J154" s="159"/>
      <c r="K154" s="96"/>
      <c r="L154" s="158"/>
    </row>
    <row r="155" spans="1:12" ht="11.25">
      <c r="A155" s="471" t="s">
        <v>201</v>
      </c>
      <c r="B155" s="479" t="s">
        <v>25</v>
      </c>
      <c r="C155" s="93">
        <v>10040000</v>
      </c>
      <c r="D155" s="480">
        <f t="shared" si="15"/>
        <v>25</v>
      </c>
      <c r="E155" s="73" t="s">
        <v>17</v>
      </c>
      <c r="F155" s="178">
        <v>4</v>
      </c>
      <c r="G155" s="95">
        <v>15</v>
      </c>
      <c r="H155" s="96">
        <v>10</v>
      </c>
      <c r="I155" s="158">
        <v>0</v>
      </c>
      <c r="J155" s="159"/>
      <c r="K155" s="96"/>
      <c r="L155" s="158"/>
    </row>
    <row r="156" spans="1:12" ht="11.25">
      <c r="A156" s="471" t="s">
        <v>202</v>
      </c>
      <c r="B156" s="479" t="s">
        <v>25</v>
      </c>
      <c r="C156" s="93">
        <v>10040000</v>
      </c>
      <c r="D156" s="480">
        <f t="shared" si="15"/>
        <v>25</v>
      </c>
      <c r="E156" s="73" t="s">
        <v>17</v>
      </c>
      <c r="F156" s="178">
        <v>4</v>
      </c>
      <c r="G156" s="95">
        <v>15</v>
      </c>
      <c r="H156" s="96">
        <v>10</v>
      </c>
      <c r="I156" s="158">
        <v>0</v>
      </c>
      <c r="J156" s="159"/>
      <c r="K156" s="96"/>
      <c r="L156" s="158"/>
    </row>
    <row r="157" spans="1:12" ht="11.25">
      <c r="A157" s="471" t="s">
        <v>203</v>
      </c>
      <c r="B157" s="479" t="s">
        <v>25</v>
      </c>
      <c r="C157" s="93">
        <v>10040000</v>
      </c>
      <c r="D157" s="480">
        <f t="shared" si="15"/>
        <v>25</v>
      </c>
      <c r="E157" s="73" t="s">
        <v>17</v>
      </c>
      <c r="F157" s="178">
        <v>4</v>
      </c>
      <c r="G157" s="95">
        <v>15</v>
      </c>
      <c r="H157" s="96">
        <v>10</v>
      </c>
      <c r="I157" s="158">
        <v>0</v>
      </c>
      <c r="J157" s="159"/>
      <c r="K157" s="96"/>
      <c r="L157" s="158"/>
    </row>
    <row r="158" spans="1:12" ht="11.25">
      <c r="A158" s="481" t="s">
        <v>204</v>
      </c>
      <c r="B158" s="479" t="s">
        <v>25</v>
      </c>
      <c r="C158" s="73">
        <v>10040000</v>
      </c>
      <c r="D158" s="480">
        <f t="shared" si="15"/>
        <v>35</v>
      </c>
      <c r="E158" s="73" t="s">
        <v>15</v>
      </c>
      <c r="F158" s="178">
        <v>4</v>
      </c>
      <c r="G158" s="95">
        <v>5</v>
      </c>
      <c r="H158" s="96"/>
      <c r="I158" s="158">
        <v>30</v>
      </c>
      <c r="J158" s="159"/>
      <c r="K158" s="96"/>
      <c r="L158" s="158"/>
    </row>
    <row r="159" spans="1:12" ht="11.25">
      <c r="A159" s="482" t="s">
        <v>210</v>
      </c>
      <c r="B159" s="479" t="s">
        <v>25</v>
      </c>
      <c r="C159" s="73">
        <v>10040000</v>
      </c>
      <c r="D159" s="73">
        <f t="shared" si="15"/>
        <v>15</v>
      </c>
      <c r="E159" s="73" t="s">
        <v>15</v>
      </c>
      <c r="F159" s="178">
        <v>2</v>
      </c>
      <c r="G159" s="95"/>
      <c r="H159" s="96"/>
      <c r="I159" s="158"/>
      <c r="J159" s="159">
        <v>15</v>
      </c>
      <c r="K159" s="96"/>
      <c r="L159" s="158"/>
    </row>
    <row r="160" spans="1:12" ht="11.25">
      <c r="A160" s="482" t="s">
        <v>211</v>
      </c>
      <c r="B160" s="479" t="s">
        <v>25</v>
      </c>
      <c r="C160" s="93">
        <v>10040000</v>
      </c>
      <c r="D160" s="480">
        <f t="shared" si="15"/>
        <v>10</v>
      </c>
      <c r="E160" s="73" t="s">
        <v>15</v>
      </c>
      <c r="F160" s="178">
        <v>2</v>
      </c>
      <c r="G160" s="95"/>
      <c r="H160" s="96"/>
      <c r="I160" s="158"/>
      <c r="J160" s="159"/>
      <c r="K160" s="96">
        <v>10</v>
      </c>
      <c r="L160" s="158">
        <v>0</v>
      </c>
    </row>
    <row r="161" spans="1:12" ht="11.25">
      <c r="A161" s="482" t="s">
        <v>212</v>
      </c>
      <c r="B161" s="479" t="s">
        <v>25</v>
      </c>
      <c r="C161" s="93">
        <v>10040000</v>
      </c>
      <c r="D161" s="480">
        <f t="shared" si="15"/>
        <v>15</v>
      </c>
      <c r="E161" s="73" t="s">
        <v>15</v>
      </c>
      <c r="F161" s="178">
        <v>4</v>
      </c>
      <c r="G161" s="95"/>
      <c r="H161" s="96"/>
      <c r="I161" s="158"/>
      <c r="J161" s="159"/>
      <c r="K161" s="96">
        <v>5</v>
      </c>
      <c r="L161" s="158">
        <v>10</v>
      </c>
    </row>
    <row r="162" spans="1:12" ht="12" thickBot="1">
      <c r="A162" s="473" t="s">
        <v>205</v>
      </c>
      <c r="B162" s="483" t="s">
        <v>25</v>
      </c>
      <c r="C162" s="111">
        <v>10040000</v>
      </c>
      <c r="D162" s="134">
        <f t="shared" si="15"/>
        <v>55</v>
      </c>
      <c r="E162" s="73" t="s">
        <v>17</v>
      </c>
      <c r="F162" s="474">
        <v>6</v>
      </c>
      <c r="G162" s="179"/>
      <c r="H162" s="180"/>
      <c r="I162" s="181"/>
      <c r="J162" s="182">
        <v>30</v>
      </c>
      <c r="K162" s="180">
        <v>10</v>
      </c>
      <c r="L162" s="181">
        <v>15</v>
      </c>
    </row>
    <row r="163" spans="1:12" ht="23.25" thickBot="1">
      <c r="A163" s="574" t="s">
        <v>347</v>
      </c>
      <c r="B163" s="484" t="s">
        <v>13</v>
      </c>
      <c r="C163" s="484">
        <v>10040000</v>
      </c>
      <c r="D163" s="484">
        <v>40</v>
      </c>
      <c r="E163" s="484" t="s">
        <v>14</v>
      </c>
      <c r="F163" s="485">
        <v>2</v>
      </c>
      <c r="G163" s="183"/>
      <c r="H163" s="184"/>
      <c r="I163" s="185"/>
      <c r="J163" s="634"/>
      <c r="K163" s="623"/>
      <c r="L163" s="624"/>
    </row>
    <row r="164" spans="1:12" ht="22.5">
      <c r="A164" s="575" t="s">
        <v>348</v>
      </c>
      <c r="B164" s="175" t="s">
        <v>16</v>
      </c>
      <c r="C164" s="175">
        <v>10040000</v>
      </c>
      <c r="D164" s="175">
        <v>20</v>
      </c>
      <c r="E164" s="175" t="s">
        <v>14</v>
      </c>
      <c r="F164" s="469">
        <v>1</v>
      </c>
      <c r="G164" s="152"/>
      <c r="H164" s="153"/>
      <c r="I164" s="33"/>
      <c r="J164" s="628"/>
      <c r="K164" s="629"/>
      <c r="L164" s="630"/>
    </row>
    <row r="165" spans="1:12" ht="12" customHeight="1" thickBot="1">
      <c r="A165" s="576" t="s">
        <v>349</v>
      </c>
      <c r="B165" s="111" t="s">
        <v>16</v>
      </c>
      <c r="C165" s="111">
        <v>10040000</v>
      </c>
      <c r="D165" s="134">
        <v>40</v>
      </c>
      <c r="E165" s="111" t="s">
        <v>14</v>
      </c>
      <c r="F165" s="474">
        <v>2</v>
      </c>
      <c r="G165" s="179"/>
      <c r="H165" s="180"/>
      <c r="I165" s="181"/>
      <c r="J165" s="631"/>
      <c r="K165" s="632"/>
      <c r="L165" s="633"/>
    </row>
    <row r="166" spans="1:12" ht="22.5">
      <c r="A166" s="577" t="s">
        <v>350</v>
      </c>
      <c r="B166" s="93" t="s">
        <v>25</v>
      </c>
      <c r="C166" s="93">
        <v>10040000</v>
      </c>
      <c r="D166" s="93">
        <v>40</v>
      </c>
      <c r="E166" s="93" t="s">
        <v>14</v>
      </c>
      <c r="F166" s="176">
        <v>2</v>
      </c>
      <c r="G166" s="164"/>
      <c r="H166" s="165"/>
      <c r="I166" s="367"/>
      <c r="J166" s="635"/>
      <c r="K166" s="636"/>
      <c r="L166" s="637"/>
    </row>
    <row r="167" spans="1:12" ht="23.25" thickBot="1">
      <c r="A167" s="578" t="s">
        <v>351</v>
      </c>
      <c r="B167" s="365" t="s">
        <v>25</v>
      </c>
      <c r="C167" s="365">
        <v>10040000</v>
      </c>
      <c r="D167" s="120">
        <v>20</v>
      </c>
      <c r="E167" s="365" t="s">
        <v>14</v>
      </c>
      <c r="F167" s="366">
        <v>2</v>
      </c>
      <c r="G167" s="179"/>
      <c r="H167" s="180"/>
      <c r="I167" s="181"/>
      <c r="J167" s="638"/>
      <c r="K167" s="639"/>
      <c r="L167" s="640"/>
    </row>
    <row r="168" spans="1:12" ht="11.25">
      <c r="A168" s="883" t="s">
        <v>114</v>
      </c>
      <c r="B168" s="884"/>
      <c r="C168" s="885"/>
      <c r="D168" s="169">
        <f>SUM(D133:D162)</f>
        <v>995</v>
      </c>
      <c r="E168" s="939"/>
      <c r="F168" s="187">
        <f aca="true" t="shared" si="16" ref="F168:L168">SUM(F133:F162)</f>
        <v>80</v>
      </c>
      <c r="G168" s="276">
        <f t="shared" si="16"/>
        <v>230</v>
      </c>
      <c r="H168" s="277">
        <f t="shared" si="16"/>
        <v>135</v>
      </c>
      <c r="I168" s="278">
        <f t="shared" si="16"/>
        <v>55</v>
      </c>
      <c r="J168" s="276">
        <f t="shared" si="16"/>
        <v>260</v>
      </c>
      <c r="K168" s="277">
        <f t="shared" si="16"/>
        <v>215</v>
      </c>
      <c r="L168" s="278">
        <f t="shared" si="16"/>
        <v>100</v>
      </c>
    </row>
    <row r="169" spans="1:12" ht="13.5" customHeight="1" thickBot="1">
      <c r="A169" s="900" t="s">
        <v>28</v>
      </c>
      <c r="B169" s="901"/>
      <c r="C169" s="902"/>
      <c r="D169" s="170">
        <f>SUM(D163:D167)</f>
        <v>160</v>
      </c>
      <c r="E169" s="940"/>
      <c r="F169" s="518">
        <f>SUM(F163:F167)</f>
        <v>9</v>
      </c>
      <c r="G169" s="355"/>
      <c r="H169" s="356"/>
      <c r="I169" s="357"/>
      <c r="J169" s="355"/>
      <c r="K169" s="356">
        <f>SUM(D163:D167)</f>
        <v>160</v>
      </c>
      <c r="L169" s="357"/>
    </row>
    <row r="170" spans="1:12" ht="12" thickBot="1">
      <c r="A170" s="912" t="s">
        <v>19</v>
      </c>
      <c r="B170" s="913"/>
      <c r="C170" s="914"/>
      <c r="D170" s="519">
        <f>SUM(D168:D169)</f>
        <v>1155</v>
      </c>
      <c r="E170" s="941"/>
      <c r="F170" s="520">
        <f>SUM(F168:F169)</f>
        <v>89</v>
      </c>
      <c r="G170" s="966">
        <f>SUM(G168:L169)</f>
        <v>1155</v>
      </c>
      <c r="H170" s="967"/>
      <c r="I170" s="967"/>
      <c r="J170" s="967"/>
      <c r="K170" s="967"/>
      <c r="L170" s="968"/>
    </row>
    <row r="171" spans="1:12" ht="12" thickBot="1">
      <c r="A171" s="877" t="s">
        <v>359</v>
      </c>
      <c r="B171" s="878"/>
      <c r="C171" s="878"/>
      <c r="D171" s="878"/>
      <c r="E171" s="878"/>
      <c r="F171" s="878"/>
      <c r="G171" s="878"/>
      <c r="H171" s="878"/>
      <c r="I171" s="878"/>
      <c r="J171" s="878"/>
      <c r="K171" s="878"/>
      <c r="L171" s="879"/>
    </row>
    <row r="172" spans="1:12" ht="12" thickBot="1">
      <c r="A172" s="945" t="s">
        <v>176</v>
      </c>
      <c r="B172" s="946"/>
      <c r="C172" s="946"/>
      <c r="D172" s="946"/>
      <c r="E172" s="946"/>
      <c r="F172" s="946"/>
      <c r="G172" s="946"/>
      <c r="H172" s="946"/>
      <c r="I172" s="946"/>
      <c r="J172" s="946"/>
      <c r="K172" s="946"/>
      <c r="L172" s="947"/>
    </row>
    <row r="173" spans="1:12" ht="11.25" customHeight="1">
      <c r="A173" s="975" t="s">
        <v>1</v>
      </c>
      <c r="B173" s="969" t="s">
        <v>2</v>
      </c>
      <c r="C173" s="969" t="s">
        <v>3</v>
      </c>
      <c r="D173" s="969" t="s">
        <v>4</v>
      </c>
      <c r="E173" s="969" t="s">
        <v>5</v>
      </c>
      <c r="F173" s="971" t="s">
        <v>6</v>
      </c>
      <c r="G173" s="948" t="s">
        <v>7</v>
      </c>
      <c r="H173" s="949"/>
      <c r="I173" s="950"/>
      <c r="J173" s="948" t="s">
        <v>8</v>
      </c>
      <c r="K173" s="949"/>
      <c r="L173" s="950"/>
    </row>
    <row r="174" spans="1:12" ht="24.75" customHeight="1" thickBot="1">
      <c r="A174" s="976"/>
      <c r="B174" s="970"/>
      <c r="C174" s="970"/>
      <c r="D174" s="970"/>
      <c r="E174" s="970"/>
      <c r="F174" s="972"/>
      <c r="G174" s="21" t="s">
        <v>9</v>
      </c>
      <c r="H174" s="22" t="s">
        <v>10</v>
      </c>
      <c r="I174" s="23" t="s">
        <v>11</v>
      </c>
      <c r="J174" s="24" t="s">
        <v>9</v>
      </c>
      <c r="K174" s="22" t="s">
        <v>10</v>
      </c>
      <c r="L174" s="23" t="s">
        <v>11</v>
      </c>
    </row>
    <row r="175" spans="1:12" ht="11.25">
      <c r="A175" s="189" t="s">
        <v>222</v>
      </c>
      <c r="B175" s="127" t="s">
        <v>13</v>
      </c>
      <c r="C175" s="127">
        <v>10020000</v>
      </c>
      <c r="D175" s="127">
        <f aca="true" t="shared" si="17" ref="D175:D192">SUM(G175:L175)</f>
        <v>27</v>
      </c>
      <c r="E175" s="127" t="s">
        <v>17</v>
      </c>
      <c r="F175" s="129">
        <v>3</v>
      </c>
      <c r="G175" s="28"/>
      <c r="H175" s="29"/>
      <c r="I175" s="30"/>
      <c r="J175" s="28">
        <v>12</v>
      </c>
      <c r="K175" s="32">
        <v>15</v>
      </c>
      <c r="L175" s="294"/>
    </row>
    <row r="176" spans="1:12" ht="12" thickBot="1">
      <c r="A176" s="190" t="s">
        <v>223</v>
      </c>
      <c r="B176" s="58" t="s">
        <v>13</v>
      </c>
      <c r="C176" s="58">
        <v>10020000</v>
      </c>
      <c r="D176" s="58">
        <f t="shared" si="17"/>
        <v>12</v>
      </c>
      <c r="E176" s="58" t="s">
        <v>15</v>
      </c>
      <c r="F176" s="59">
        <v>1</v>
      </c>
      <c r="G176" s="90"/>
      <c r="H176" s="92"/>
      <c r="I176" s="281"/>
      <c r="J176" s="90">
        <v>12</v>
      </c>
      <c r="K176" s="64"/>
      <c r="L176" s="65"/>
    </row>
    <row r="177" spans="1:12" ht="11.25">
      <c r="A177" s="189" t="s">
        <v>224</v>
      </c>
      <c r="B177" s="128" t="s">
        <v>16</v>
      </c>
      <c r="C177" s="127">
        <v>10020000</v>
      </c>
      <c r="D177" s="127">
        <f t="shared" si="17"/>
        <v>12</v>
      </c>
      <c r="E177" s="128" t="s">
        <v>15</v>
      </c>
      <c r="F177" s="129">
        <v>1</v>
      </c>
      <c r="G177" s="28">
        <v>12</v>
      </c>
      <c r="H177" s="161"/>
      <c r="I177" s="162"/>
      <c r="J177" s="28"/>
      <c r="K177" s="161"/>
      <c r="L177" s="162"/>
    </row>
    <row r="178" spans="1:12" ht="11.25">
      <c r="A178" s="97" t="s">
        <v>225</v>
      </c>
      <c r="B178" s="26" t="s">
        <v>16</v>
      </c>
      <c r="C178" s="26">
        <v>10020000</v>
      </c>
      <c r="D178" s="26">
        <f t="shared" si="17"/>
        <v>12</v>
      </c>
      <c r="E178" s="26" t="s">
        <v>15</v>
      </c>
      <c r="F178" s="27">
        <v>2</v>
      </c>
      <c r="G178" s="43"/>
      <c r="H178" s="44">
        <v>12</v>
      </c>
      <c r="I178" s="45"/>
      <c r="J178" s="43"/>
      <c r="K178" s="35"/>
      <c r="L178" s="39"/>
    </row>
    <row r="179" spans="1:12" ht="11.25">
      <c r="A179" s="97" t="s">
        <v>226</v>
      </c>
      <c r="B179" s="26" t="s">
        <v>16</v>
      </c>
      <c r="C179" s="26">
        <v>10020000</v>
      </c>
      <c r="D179" s="26">
        <f t="shared" si="17"/>
        <v>12</v>
      </c>
      <c r="E179" s="26" t="s">
        <v>15</v>
      </c>
      <c r="F179" s="27">
        <v>2</v>
      </c>
      <c r="G179" s="43"/>
      <c r="H179" s="44">
        <v>12</v>
      </c>
      <c r="I179" s="45"/>
      <c r="J179" s="43"/>
      <c r="K179" s="35"/>
      <c r="L179" s="39"/>
    </row>
    <row r="180" spans="1:12" ht="11.25">
      <c r="A180" s="97" t="s">
        <v>227</v>
      </c>
      <c r="B180" s="42" t="s">
        <v>16</v>
      </c>
      <c r="C180" s="42">
        <v>10020000</v>
      </c>
      <c r="D180" s="26">
        <f t="shared" si="17"/>
        <v>12</v>
      </c>
      <c r="E180" s="26" t="s">
        <v>15</v>
      </c>
      <c r="F180" s="27">
        <v>2</v>
      </c>
      <c r="G180" s="43"/>
      <c r="H180" s="44"/>
      <c r="I180" s="45"/>
      <c r="J180" s="43"/>
      <c r="K180" s="44">
        <v>12</v>
      </c>
      <c r="L180" s="45"/>
    </row>
    <row r="181" spans="1:12" ht="11.25">
      <c r="A181" s="97" t="s">
        <v>228</v>
      </c>
      <c r="B181" s="26" t="s">
        <v>16</v>
      </c>
      <c r="C181" s="26">
        <v>10020000</v>
      </c>
      <c r="D181" s="26">
        <f t="shared" si="17"/>
        <v>15</v>
      </c>
      <c r="E181" s="26" t="s">
        <v>15</v>
      </c>
      <c r="F181" s="27">
        <v>3</v>
      </c>
      <c r="G181" s="43"/>
      <c r="H181" s="44"/>
      <c r="I181" s="45"/>
      <c r="J181" s="43"/>
      <c r="K181" s="38">
        <v>15</v>
      </c>
      <c r="L181" s="39"/>
    </row>
    <row r="182" spans="1:12" ht="12" thickBot="1">
      <c r="A182" s="190" t="s">
        <v>229</v>
      </c>
      <c r="B182" s="58" t="s">
        <v>16</v>
      </c>
      <c r="C182" s="58">
        <v>10020000</v>
      </c>
      <c r="D182" s="58">
        <f t="shared" si="17"/>
        <v>27</v>
      </c>
      <c r="E182" s="58" t="s">
        <v>15</v>
      </c>
      <c r="F182" s="59">
        <v>4</v>
      </c>
      <c r="G182" s="90"/>
      <c r="H182" s="64"/>
      <c r="I182" s="65"/>
      <c r="J182" s="90">
        <v>12</v>
      </c>
      <c r="K182" s="64">
        <v>15</v>
      </c>
      <c r="L182" s="65"/>
    </row>
    <row r="183" spans="1:12" ht="11.25">
      <c r="A183" s="189" t="s">
        <v>230</v>
      </c>
      <c r="B183" s="127" t="s">
        <v>25</v>
      </c>
      <c r="C183" s="127">
        <v>10020000</v>
      </c>
      <c r="D183" s="127">
        <f t="shared" si="17"/>
        <v>15</v>
      </c>
      <c r="E183" s="26" t="s">
        <v>15</v>
      </c>
      <c r="F183" s="129">
        <v>2</v>
      </c>
      <c r="G183" s="130"/>
      <c r="H183" s="32">
        <v>15</v>
      </c>
      <c r="I183" s="131"/>
      <c r="J183" s="130"/>
      <c r="K183" s="32"/>
      <c r="L183" s="131"/>
    </row>
    <row r="184" spans="1:12" ht="11.25">
      <c r="A184" s="97" t="s">
        <v>231</v>
      </c>
      <c r="B184" s="192" t="s">
        <v>25</v>
      </c>
      <c r="C184" s="26">
        <v>10020000</v>
      </c>
      <c r="D184" s="26">
        <f t="shared" si="17"/>
        <v>12</v>
      </c>
      <c r="E184" s="26" t="s">
        <v>15</v>
      </c>
      <c r="F184" s="193">
        <v>2</v>
      </c>
      <c r="G184" s="282"/>
      <c r="H184" s="283">
        <v>12</v>
      </c>
      <c r="I184" s="284"/>
      <c r="J184" s="282"/>
      <c r="K184" s="295"/>
      <c r="L184" s="39"/>
    </row>
    <row r="185" spans="1:12" ht="11.25">
      <c r="A185" s="97" t="s">
        <v>232</v>
      </c>
      <c r="B185" s="192" t="s">
        <v>25</v>
      </c>
      <c r="C185" s="26">
        <v>10020000</v>
      </c>
      <c r="D185" s="26">
        <f t="shared" si="17"/>
        <v>15</v>
      </c>
      <c r="E185" s="26" t="s">
        <v>15</v>
      </c>
      <c r="F185" s="193">
        <v>3</v>
      </c>
      <c r="G185" s="282"/>
      <c r="H185" s="283">
        <v>15</v>
      </c>
      <c r="I185" s="284"/>
      <c r="J185" s="282"/>
      <c r="K185" s="295"/>
      <c r="L185" s="39"/>
    </row>
    <row r="186" spans="1:12" ht="11.25">
      <c r="A186" s="97" t="s">
        <v>233</v>
      </c>
      <c r="B186" s="192" t="s">
        <v>25</v>
      </c>
      <c r="C186" s="26">
        <v>10020000</v>
      </c>
      <c r="D186" s="26">
        <f t="shared" si="17"/>
        <v>12</v>
      </c>
      <c r="E186" s="26" t="s">
        <v>15</v>
      </c>
      <c r="F186" s="193">
        <v>2</v>
      </c>
      <c r="G186" s="282"/>
      <c r="H186" s="283">
        <v>12</v>
      </c>
      <c r="I186" s="284"/>
      <c r="J186" s="282"/>
      <c r="K186" s="295"/>
      <c r="L186" s="39"/>
    </row>
    <row r="187" spans="1:12" ht="11.25">
      <c r="A187" s="97" t="s">
        <v>234</v>
      </c>
      <c r="B187" s="192" t="s">
        <v>25</v>
      </c>
      <c r="C187" s="26">
        <v>10020000</v>
      </c>
      <c r="D187" s="26">
        <f t="shared" si="17"/>
        <v>15</v>
      </c>
      <c r="E187" s="26" t="s">
        <v>15</v>
      </c>
      <c r="F187" s="193">
        <v>4</v>
      </c>
      <c r="G187" s="282"/>
      <c r="H187" s="283"/>
      <c r="I187" s="284">
        <v>15</v>
      </c>
      <c r="J187" s="282"/>
      <c r="K187" s="295"/>
      <c r="L187" s="39"/>
    </row>
    <row r="188" spans="1:12" ht="11.25">
      <c r="A188" s="97" t="s">
        <v>235</v>
      </c>
      <c r="B188" s="192" t="s">
        <v>25</v>
      </c>
      <c r="C188" s="26">
        <v>10020000</v>
      </c>
      <c r="D188" s="26">
        <f t="shared" si="17"/>
        <v>15</v>
      </c>
      <c r="E188" s="26" t="s">
        <v>15</v>
      </c>
      <c r="F188" s="193">
        <v>3</v>
      </c>
      <c r="G188" s="282"/>
      <c r="H188" s="283">
        <v>15</v>
      </c>
      <c r="I188" s="284"/>
      <c r="J188" s="282"/>
      <c r="K188" s="295"/>
      <c r="L188" s="39"/>
    </row>
    <row r="189" spans="1:12" ht="11.25">
      <c r="A189" s="97" t="s">
        <v>236</v>
      </c>
      <c r="B189" s="192" t="s">
        <v>25</v>
      </c>
      <c r="C189" s="26">
        <v>10020000</v>
      </c>
      <c r="D189" s="26">
        <f t="shared" si="17"/>
        <v>27</v>
      </c>
      <c r="E189" s="26" t="s">
        <v>17</v>
      </c>
      <c r="F189" s="193">
        <v>3</v>
      </c>
      <c r="G189" s="282"/>
      <c r="H189" s="283"/>
      <c r="I189" s="284"/>
      <c r="J189" s="282">
        <v>12</v>
      </c>
      <c r="K189" s="295">
        <v>15</v>
      </c>
      <c r="L189" s="39"/>
    </row>
    <row r="190" spans="1:12" ht="11.25">
      <c r="A190" s="97" t="s">
        <v>237</v>
      </c>
      <c r="B190" s="192" t="s">
        <v>25</v>
      </c>
      <c r="C190" s="26">
        <v>10020000</v>
      </c>
      <c r="D190" s="26">
        <f t="shared" si="17"/>
        <v>12</v>
      </c>
      <c r="E190" s="26" t="s">
        <v>17</v>
      </c>
      <c r="F190" s="193">
        <v>2</v>
      </c>
      <c r="G190" s="282"/>
      <c r="H190" s="283"/>
      <c r="I190" s="284"/>
      <c r="J190" s="282">
        <v>12</v>
      </c>
      <c r="K190" s="295"/>
      <c r="L190" s="39"/>
    </row>
    <row r="191" spans="1:12" ht="11.25">
      <c r="A191" s="97" t="s">
        <v>238</v>
      </c>
      <c r="B191" s="192" t="s">
        <v>25</v>
      </c>
      <c r="C191" s="26">
        <v>10020000</v>
      </c>
      <c r="D191" s="26">
        <f t="shared" si="17"/>
        <v>24</v>
      </c>
      <c r="E191" s="26" t="s">
        <v>15</v>
      </c>
      <c r="F191" s="193">
        <v>4</v>
      </c>
      <c r="G191" s="282"/>
      <c r="H191" s="283"/>
      <c r="I191" s="284"/>
      <c r="J191" s="282"/>
      <c r="K191" s="295"/>
      <c r="L191" s="39">
        <v>24</v>
      </c>
    </row>
    <row r="192" spans="1:12" ht="12" thickBot="1">
      <c r="A192" s="190" t="s">
        <v>239</v>
      </c>
      <c r="B192" s="194" t="s">
        <v>25</v>
      </c>
      <c r="C192" s="58">
        <v>10020000</v>
      </c>
      <c r="D192" s="58">
        <f t="shared" si="17"/>
        <v>12</v>
      </c>
      <c r="E192" s="58" t="s">
        <v>15</v>
      </c>
      <c r="F192" s="20">
        <v>2</v>
      </c>
      <c r="G192" s="285"/>
      <c r="H192" s="286"/>
      <c r="I192" s="287"/>
      <c r="J192" s="285"/>
      <c r="K192" s="296">
        <v>12</v>
      </c>
      <c r="L192" s="65"/>
    </row>
    <row r="193" spans="1:12" ht="12" thickBot="1">
      <c r="A193" s="724" t="s">
        <v>438</v>
      </c>
      <c r="B193" s="195" t="s">
        <v>13</v>
      </c>
      <c r="C193" s="47">
        <v>10020000</v>
      </c>
      <c r="D193" s="151">
        <v>40</v>
      </c>
      <c r="E193" s="151" t="s">
        <v>14</v>
      </c>
      <c r="F193" s="196">
        <v>2</v>
      </c>
      <c r="G193" s="288"/>
      <c r="H193" s="289"/>
      <c r="I193" s="290"/>
      <c r="J193" s="641"/>
      <c r="K193" s="642"/>
      <c r="L193" s="624"/>
    </row>
    <row r="194" spans="1:12" ht="12" thickBot="1">
      <c r="A194" s="724" t="s">
        <v>437</v>
      </c>
      <c r="B194" s="195" t="s">
        <v>16</v>
      </c>
      <c r="C194" s="151">
        <v>10020000</v>
      </c>
      <c r="D194" s="151">
        <v>60</v>
      </c>
      <c r="E194" s="151" t="s">
        <v>14</v>
      </c>
      <c r="F194" s="196">
        <v>4</v>
      </c>
      <c r="G194" s="288"/>
      <c r="H194" s="289"/>
      <c r="I194" s="290"/>
      <c r="J194" s="641"/>
      <c r="K194" s="642"/>
      <c r="L194" s="624"/>
    </row>
    <row r="195" spans="1:12" ht="12" thickBot="1">
      <c r="A195" s="546" t="s">
        <v>436</v>
      </c>
      <c r="B195" s="135" t="s">
        <v>25</v>
      </c>
      <c r="C195" s="67">
        <v>10020000</v>
      </c>
      <c r="D195" s="154">
        <v>60</v>
      </c>
      <c r="E195" s="135" t="s">
        <v>14</v>
      </c>
      <c r="F195" s="136">
        <v>4</v>
      </c>
      <c r="G195" s="223"/>
      <c r="H195" s="224"/>
      <c r="I195" s="225"/>
      <c r="J195" s="643"/>
      <c r="K195" s="644"/>
      <c r="L195" s="645"/>
    </row>
    <row r="196" spans="1:12" ht="12" thickBot="1">
      <c r="A196" s="951" t="s">
        <v>114</v>
      </c>
      <c r="B196" s="952"/>
      <c r="C196" s="953"/>
      <c r="D196" s="350">
        <f>SUM(D175:D192)</f>
        <v>288</v>
      </c>
      <c r="E196" s="977"/>
      <c r="F196" s="651">
        <f>SUM(F175:F192)</f>
        <v>45</v>
      </c>
      <c r="G196" s="291">
        <f aca="true" t="shared" si="18" ref="G196:L196">SUM(G175:G195)</f>
        <v>12</v>
      </c>
      <c r="H196" s="292">
        <f t="shared" si="18"/>
        <v>93</v>
      </c>
      <c r="I196" s="293">
        <f t="shared" si="18"/>
        <v>15</v>
      </c>
      <c r="J196" s="291">
        <f t="shared" si="18"/>
        <v>60</v>
      </c>
      <c r="K196" s="292">
        <f t="shared" si="18"/>
        <v>84</v>
      </c>
      <c r="L196" s="293">
        <f t="shared" si="18"/>
        <v>24</v>
      </c>
    </row>
    <row r="197" spans="1:12" ht="12" thickBot="1">
      <c r="A197" s="346" t="s">
        <v>28</v>
      </c>
      <c r="B197" s="347"/>
      <c r="C197" s="347"/>
      <c r="D197" s="348">
        <f>SUM(D193:D195)</f>
        <v>160</v>
      </c>
      <c r="E197" s="978"/>
      <c r="F197" s="652">
        <f>SUM(F193:F195)</f>
        <v>10</v>
      </c>
      <c r="G197" s="291"/>
      <c r="H197" s="292"/>
      <c r="I197" s="293"/>
      <c r="J197" s="291"/>
      <c r="K197" s="292">
        <f>SUM(D193:D195)</f>
        <v>160</v>
      </c>
      <c r="L197" s="293"/>
    </row>
    <row r="198" spans="1:12" ht="12" thickBot="1">
      <c r="A198" s="954" t="s">
        <v>19</v>
      </c>
      <c r="B198" s="955"/>
      <c r="C198" s="956"/>
      <c r="D198" s="349">
        <f>SUM(D196:D197)</f>
        <v>448</v>
      </c>
      <c r="E198" s="979"/>
      <c r="F198" s="349">
        <f>SUM(F196:F197)</f>
        <v>55</v>
      </c>
      <c r="G198" s="957">
        <f>SUM(G196:L197)</f>
        <v>448</v>
      </c>
      <c r="H198" s="958"/>
      <c r="I198" s="958"/>
      <c r="J198" s="958"/>
      <c r="K198" s="958"/>
      <c r="L198" s="959"/>
    </row>
    <row r="199" spans="1:12" ht="12" thickBot="1">
      <c r="A199" s="945" t="s">
        <v>466</v>
      </c>
      <c r="B199" s="946"/>
      <c r="C199" s="946"/>
      <c r="D199" s="946"/>
      <c r="E199" s="946"/>
      <c r="F199" s="946"/>
      <c r="G199" s="946"/>
      <c r="H199" s="946"/>
      <c r="I199" s="946"/>
      <c r="J199" s="946"/>
      <c r="K199" s="946"/>
      <c r="L199" s="947"/>
    </row>
    <row r="200" spans="1:12" ht="12.75" customHeight="1">
      <c r="A200" s="975" t="s">
        <v>1</v>
      </c>
      <c r="B200" s="969" t="s">
        <v>2</v>
      </c>
      <c r="C200" s="969" t="s">
        <v>3</v>
      </c>
      <c r="D200" s="969" t="s">
        <v>4</v>
      </c>
      <c r="E200" s="969" t="s">
        <v>5</v>
      </c>
      <c r="F200" s="971" t="s">
        <v>6</v>
      </c>
      <c r="G200" s="948" t="s">
        <v>7</v>
      </c>
      <c r="H200" s="949"/>
      <c r="I200" s="950"/>
      <c r="J200" s="948" t="s">
        <v>8</v>
      </c>
      <c r="K200" s="949"/>
      <c r="L200" s="950"/>
    </row>
    <row r="201" spans="1:12" ht="24.75" customHeight="1" thickBot="1">
      <c r="A201" s="976"/>
      <c r="B201" s="970"/>
      <c r="C201" s="970"/>
      <c r="D201" s="970"/>
      <c r="E201" s="970"/>
      <c r="F201" s="972"/>
      <c r="G201" s="21" t="s">
        <v>9</v>
      </c>
      <c r="H201" s="22" t="s">
        <v>10</v>
      </c>
      <c r="I201" s="23" t="s">
        <v>11</v>
      </c>
      <c r="J201" s="24" t="s">
        <v>9</v>
      </c>
      <c r="K201" s="22" t="s">
        <v>10</v>
      </c>
      <c r="L201" s="23" t="s">
        <v>11</v>
      </c>
    </row>
    <row r="202" spans="1:12" ht="11.25">
      <c r="A202" s="579" t="s">
        <v>352</v>
      </c>
      <c r="B202" s="128" t="s">
        <v>13</v>
      </c>
      <c r="C202" s="128">
        <v>10020000</v>
      </c>
      <c r="D202" s="128">
        <f aca="true" t="shared" si="19" ref="D202:D217">SUM(G202:L202)</f>
        <v>12</v>
      </c>
      <c r="E202" s="128" t="s">
        <v>17</v>
      </c>
      <c r="F202" s="129">
        <v>1</v>
      </c>
      <c r="G202" s="772"/>
      <c r="H202" s="161"/>
      <c r="I202" s="162"/>
      <c r="J202" s="28">
        <v>12</v>
      </c>
      <c r="K202" s="161"/>
      <c r="L202" s="162"/>
    </row>
    <row r="203" spans="1:12" ht="11.25">
      <c r="A203" s="580" t="s">
        <v>353</v>
      </c>
      <c r="B203" s="42" t="s">
        <v>13</v>
      </c>
      <c r="C203" s="42">
        <v>10020000</v>
      </c>
      <c r="D203" s="42">
        <f t="shared" si="19"/>
        <v>12</v>
      </c>
      <c r="E203" s="42" t="s">
        <v>17</v>
      </c>
      <c r="F203" s="27">
        <v>1</v>
      </c>
      <c r="G203" s="84"/>
      <c r="H203" s="44"/>
      <c r="I203" s="45"/>
      <c r="J203" s="43">
        <v>12</v>
      </c>
      <c r="K203" s="102"/>
      <c r="L203" s="45"/>
    </row>
    <row r="204" spans="1:12" ht="11.25">
      <c r="A204" s="581" t="s">
        <v>354</v>
      </c>
      <c r="B204" s="42" t="s">
        <v>13</v>
      </c>
      <c r="C204" s="42">
        <v>10020000</v>
      </c>
      <c r="D204" s="42">
        <f t="shared" si="19"/>
        <v>12</v>
      </c>
      <c r="E204" s="42" t="s">
        <v>15</v>
      </c>
      <c r="F204" s="27">
        <v>1</v>
      </c>
      <c r="G204" s="43"/>
      <c r="H204" s="44"/>
      <c r="I204" s="45"/>
      <c r="J204" s="43"/>
      <c r="K204" s="102">
        <v>12</v>
      </c>
      <c r="L204" s="769"/>
    </row>
    <row r="205" spans="1:12" ht="12" thickBot="1">
      <c r="A205" s="582" t="s">
        <v>355</v>
      </c>
      <c r="B205" s="110" t="s">
        <v>13</v>
      </c>
      <c r="C205" s="110">
        <v>10020000</v>
      </c>
      <c r="D205" s="110">
        <f t="shared" si="19"/>
        <v>12</v>
      </c>
      <c r="E205" s="110" t="s">
        <v>15</v>
      </c>
      <c r="F205" s="59">
        <v>1</v>
      </c>
      <c r="G205" s="60"/>
      <c r="H205" s="61"/>
      <c r="I205" s="62"/>
      <c r="J205" s="60"/>
      <c r="K205" s="773">
        <v>12</v>
      </c>
      <c r="L205" s="62"/>
    </row>
    <row r="206" spans="1:12" ht="11.25">
      <c r="A206" s="579" t="s">
        <v>459</v>
      </c>
      <c r="B206" s="128" t="s">
        <v>16</v>
      </c>
      <c r="C206" s="128">
        <v>10020000</v>
      </c>
      <c r="D206" s="128">
        <f t="shared" si="19"/>
        <v>15</v>
      </c>
      <c r="E206" s="128" t="s">
        <v>15</v>
      </c>
      <c r="F206" s="129">
        <v>2</v>
      </c>
      <c r="G206" s="28"/>
      <c r="H206" s="161">
        <v>15</v>
      </c>
      <c r="I206" s="162"/>
      <c r="J206" s="28"/>
      <c r="K206" s="161"/>
      <c r="L206" s="162"/>
    </row>
    <row r="207" spans="1:12" ht="11.25">
      <c r="A207" s="583" t="s">
        <v>240</v>
      </c>
      <c r="B207" s="42" t="s">
        <v>16</v>
      </c>
      <c r="C207" s="42">
        <v>10020000</v>
      </c>
      <c r="D207" s="42">
        <f t="shared" si="19"/>
        <v>12</v>
      </c>
      <c r="E207" s="42" t="s">
        <v>15</v>
      </c>
      <c r="F207" s="27">
        <v>1</v>
      </c>
      <c r="G207" s="43"/>
      <c r="H207" s="44">
        <v>12</v>
      </c>
      <c r="I207" s="45"/>
      <c r="J207" s="43"/>
      <c r="K207" s="44"/>
      <c r="L207" s="45"/>
    </row>
    <row r="208" spans="1:12" ht="11.25">
      <c r="A208" s="580" t="s">
        <v>435</v>
      </c>
      <c r="B208" s="42" t="s">
        <v>16</v>
      </c>
      <c r="C208" s="42">
        <v>10020000</v>
      </c>
      <c r="D208" s="42">
        <f t="shared" si="19"/>
        <v>15</v>
      </c>
      <c r="E208" s="42" t="s">
        <v>15</v>
      </c>
      <c r="F208" s="27">
        <v>1</v>
      </c>
      <c r="G208" s="84"/>
      <c r="H208" s="44">
        <v>15</v>
      </c>
      <c r="I208" s="45"/>
      <c r="J208" s="43"/>
      <c r="K208" s="102"/>
      <c r="L208" s="45"/>
    </row>
    <row r="209" spans="1:12" ht="11.25">
      <c r="A209" s="583" t="s">
        <v>246</v>
      </c>
      <c r="B209" s="42" t="s">
        <v>16</v>
      </c>
      <c r="C209" s="42">
        <v>10020000</v>
      </c>
      <c r="D209" s="42">
        <f t="shared" si="19"/>
        <v>15</v>
      </c>
      <c r="E209" s="42" t="s">
        <v>15</v>
      </c>
      <c r="F209" s="27">
        <v>1</v>
      </c>
      <c r="G209" s="43">
        <v>15</v>
      </c>
      <c r="H209" s="44"/>
      <c r="I209" s="45"/>
      <c r="J209" s="43"/>
      <c r="K209" s="102"/>
      <c r="L209" s="45"/>
    </row>
    <row r="210" spans="1:12" ht="11.25">
      <c r="A210" s="583" t="s">
        <v>241</v>
      </c>
      <c r="B210" s="42" t="s">
        <v>16</v>
      </c>
      <c r="C210" s="42">
        <v>10020000</v>
      </c>
      <c r="D210" s="42">
        <f t="shared" si="19"/>
        <v>15</v>
      </c>
      <c r="E210" s="42" t="s">
        <v>15</v>
      </c>
      <c r="F210" s="27">
        <v>2</v>
      </c>
      <c r="G210" s="43"/>
      <c r="H210" s="44"/>
      <c r="I210" s="45"/>
      <c r="J210" s="43"/>
      <c r="K210" s="44">
        <v>15</v>
      </c>
      <c r="L210" s="45"/>
    </row>
    <row r="211" spans="1:12" ht="11.25">
      <c r="A211" s="583" t="s">
        <v>242</v>
      </c>
      <c r="B211" s="42" t="s">
        <v>16</v>
      </c>
      <c r="C211" s="42">
        <v>10020000</v>
      </c>
      <c r="D211" s="42">
        <f t="shared" si="19"/>
        <v>15</v>
      </c>
      <c r="E211" s="42" t="s">
        <v>15</v>
      </c>
      <c r="F211" s="27">
        <v>2</v>
      </c>
      <c r="G211" s="43"/>
      <c r="H211" s="44"/>
      <c r="I211" s="45"/>
      <c r="J211" s="43"/>
      <c r="K211" s="44">
        <v>15</v>
      </c>
      <c r="L211" s="45"/>
    </row>
    <row r="212" spans="1:12" ht="12" thickBot="1">
      <c r="A212" s="343" t="s">
        <v>243</v>
      </c>
      <c r="B212" s="110" t="s">
        <v>16</v>
      </c>
      <c r="C212" s="110">
        <v>10020000</v>
      </c>
      <c r="D212" s="110">
        <f t="shared" si="19"/>
        <v>15</v>
      </c>
      <c r="E212" s="110" t="s">
        <v>15</v>
      </c>
      <c r="F212" s="59">
        <v>2</v>
      </c>
      <c r="G212" s="60"/>
      <c r="H212" s="61"/>
      <c r="I212" s="62"/>
      <c r="J212" s="60"/>
      <c r="K212" s="61">
        <v>15</v>
      </c>
      <c r="L212" s="62"/>
    </row>
    <row r="213" spans="1:12" ht="11.25">
      <c r="A213" s="579" t="s">
        <v>472</v>
      </c>
      <c r="B213" s="128" t="s">
        <v>25</v>
      </c>
      <c r="C213" s="128">
        <v>10020000</v>
      </c>
      <c r="D213" s="128">
        <f t="shared" si="19"/>
        <v>15</v>
      </c>
      <c r="E213" s="128" t="s">
        <v>15</v>
      </c>
      <c r="F213" s="129">
        <v>3</v>
      </c>
      <c r="G213" s="28"/>
      <c r="H213" s="161">
        <v>15</v>
      </c>
      <c r="I213" s="162"/>
      <c r="J213" s="28"/>
      <c r="K213" s="161"/>
      <c r="L213" s="162"/>
    </row>
    <row r="214" spans="1:12" ht="11.25">
      <c r="A214" s="583" t="s">
        <v>244</v>
      </c>
      <c r="B214" s="42" t="s">
        <v>25</v>
      </c>
      <c r="C214" s="42">
        <v>10020000</v>
      </c>
      <c r="D214" s="42">
        <f t="shared" si="19"/>
        <v>15</v>
      </c>
      <c r="E214" s="42" t="s">
        <v>15</v>
      </c>
      <c r="F214" s="27">
        <v>2</v>
      </c>
      <c r="G214" s="43"/>
      <c r="H214" s="44">
        <v>15</v>
      </c>
      <c r="I214" s="45"/>
      <c r="J214" s="43"/>
      <c r="K214" s="44"/>
      <c r="L214" s="45"/>
    </row>
    <row r="215" spans="1:12" ht="11.25">
      <c r="A215" s="583" t="s">
        <v>245</v>
      </c>
      <c r="B215" s="42" t="s">
        <v>25</v>
      </c>
      <c r="C215" s="42">
        <v>10020000</v>
      </c>
      <c r="D215" s="42">
        <f t="shared" si="19"/>
        <v>15</v>
      </c>
      <c r="E215" s="42" t="s">
        <v>15</v>
      </c>
      <c r="F215" s="27">
        <v>2</v>
      </c>
      <c r="G215" s="43"/>
      <c r="H215" s="44">
        <v>15</v>
      </c>
      <c r="I215" s="45"/>
      <c r="J215" s="43"/>
      <c r="K215" s="44"/>
      <c r="L215" s="45"/>
    </row>
    <row r="216" spans="1:12" ht="11.25">
      <c r="A216" s="580" t="s">
        <v>460</v>
      </c>
      <c r="B216" s="42" t="s">
        <v>25</v>
      </c>
      <c r="C216" s="42">
        <v>10020000</v>
      </c>
      <c r="D216" s="42">
        <f t="shared" si="19"/>
        <v>15</v>
      </c>
      <c r="E216" s="42" t="s">
        <v>15</v>
      </c>
      <c r="F216" s="27">
        <v>2</v>
      </c>
      <c r="G216" s="43"/>
      <c r="H216" s="44">
        <v>15</v>
      </c>
      <c r="I216" s="45"/>
      <c r="J216" s="43"/>
      <c r="K216" s="44"/>
      <c r="L216" s="45"/>
    </row>
    <row r="217" spans="1:12" ht="12" thickBot="1">
      <c r="A217" s="582" t="s">
        <v>356</v>
      </c>
      <c r="B217" s="110" t="s">
        <v>25</v>
      </c>
      <c r="C217" s="110">
        <v>10020000</v>
      </c>
      <c r="D217" s="110">
        <f t="shared" si="19"/>
        <v>15</v>
      </c>
      <c r="E217" s="110" t="s">
        <v>15</v>
      </c>
      <c r="F217" s="59">
        <v>1</v>
      </c>
      <c r="G217" s="60"/>
      <c r="H217" s="61"/>
      <c r="I217" s="62"/>
      <c r="J217" s="60"/>
      <c r="K217" s="61"/>
      <c r="L217" s="62">
        <v>15</v>
      </c>
    </row>
    <row r="218" spans="1:12" ht="12" thickBot="1">
      <c r="A218" s="584" t="s">
        <v>357</v>
      </c>
      <c r="B218" s="151" t="s">
        <v>16</v>
      </c>
      <c r="C218" s="151">
        <v>10020000</v>
      </c>
      <c r="D218" s="151">
        <v>40</v>
      </c>
      <c r="E218" s="151" t="s">
        <v>14</v>
      </c>
      <c r="F218" s="174">
        <v>3</v>
      </c>
      <c r="G218" s="200"/>
      <c r="H218" s="201"/>
      <c r="I218" s="202"/>
      <c r="J218" s="622"/>
      <c r="K218" s="623"/>
      <c r="L218" s="624"/>
    </row>
    <row r="219" spans="1:12" ht="12" thickBot="1">
      <c r="A219" s="585" t="s">
        <v>358</v>
      </c>
      <c r="B219" s="122" t="s">
        <v>25</v>
      </c>
      <c r="C219" s="122">
        <v>10020000</v>
      </c>
      <c r="D219" s="122">
        <v>40</v>
      </c>
      <c r="E219" s="122" t="s">
        <v>14</v>
      </c>
      <c r="F219" s="117">
        <v>2</v>
      </c>
      <c r="G219" s="269"/>
      <c r="H219" s="270"/>
      <c r="I219" s="271"/>
      <c r="J219" s="625"/>
      <c r="K219" s="626"/>
      <c r="L219" s="627"/>
    </row>
    <row r="220" spans="1:12" ht="12" thickBot="1">
      <c r="A220" s="951" t="s">
        <v>114</v>
      </c>
      <c r="B220" s="952"/>
      <c r="C220" s="953"/>
      <c r="D220" s="350">
        <f>SUM(D202:D217)</f>
        <v>225</v>
      </c>
      <c r="E220" s="977"/>
      <c r="F220" s="651">
        <f aca="true" t="shared" si="20" ref="F220:L220">SUM(F202:F217)</f>
        <v>25</v>
      </c>
      <c r="G220" s="291">
        <f t="shared" si="20"/>
        <v>15</v>
      </c>
      <c r="H220" s="292">
        <f t="shared" si="20"/>
        <v>102</v>
      </c>
      <c r="I220" s="293">
        <f t="shared" si="20"/>
        <v>0</v>
      </c>
      <c r="J220" s="291">
        <f t="shared" si="20"/>
        <v>24</v>
      </c>
      <c r="K220" s="292">
        <f t="shared" si="20"/>
        <v>69</v>
      </c>
      <c r="L220" s="293">
        <f t="shared" si="20"/>
        <v>15</v>
      </c>
    </row>
    <row r="221" spans="1:12" ht="12" thickBot="1">
      <c r="A221" s="346" t="s">
        <v>28</v>
      </c>
      <c r="B221" s="347"/>
      <c r="C221" s="347"/>
      <c r="D221" s="348">
        <f>SUM(D218:D219)</f>
        <v>80</v>
      </c>
      <c r="E221" s="978"/>
      <c r="F221" s="652">
        <f>SUM(F218:F219)</f>
        <v>5</v>
      </c>
      <c r="G221" s="291"/>
      <c r="H221" s="292"/>
      <c r="I221" s="293"/>
      <c r="J221" s="291"/>
      <c r="K221" s="292">
        <f>SUM(D218:D219)</f>
        <v>80</v>
      </c>
      <c r="L221" s="293"/>
    </row>
    <row r="222" spans="1:12" ht="12" thickBot="1">
      <c r="A222" s="954" t="s">
        <v>19</v>
      </c>
      <c r="B222" s="955"/>
      <c r="C222" s="956"/>
      <c r="D222" s="349">
        <f>SUM(D220:D221)</f>
        <v>305</v>
      </c>
      <c r="E222" s="979"/>
      <c r="F222" s="349">
        <f>SUM(F220:F221)</f>
        <v>30</v>
      </c>
      <c r="G222" s="957">
        <f>SUM(G220:L221)</f>
        <v>305</v>
      </c>
      <c r="H222" s="958"/>
      <c r="I222" s="958"/>
      <c r="J222" s="958"/>
      <c r="K222" s="958"/>
      <c r="L222" s="959"/>
    </row>
    <row r="223" spans="1:12" ht="12" thickBot="1">
      <c r="A223" s="877" t="s">
        <v>296</v>
      </c>
      <c r="B223" s="878"/>
      <c r="C223" s="878"/>
      <c r="D223" s="878"/>
      <c r="E223" s="878"/>
      <c r="F223" s="878"/>
      <c r="G223" s="878"/>
      <c r="H223" s="878"/>
      <c r="I223" s="878"/>
      <c r="J223" s="878"/>
      <c r="K223" s="878"/>
      <c r="L223" s="879"/>
    </row>
    <row r="224" spans="1:12" ht="12" thickBot="1">
      <c r="A224" s="983" t="s">
        <v>177</v>
      </c>
      <c r="B224" s="984"/>
      <c r="C224" s="984"/>
      <c r="D224" s="984"/>
      <c r="E224" s="984"/>
      <c r="F224" s="984"/>
      <c r="G224" s="984"/>
      <c r="H224" s="984"/>
      <c r="I224" s="984"/>
      <c r="J224" s="984"/>
      <c r="K224" s="984"/>
      <c r="L224" s="985"/>
    </row>
    <row r="225" spans="1:12" ht="12.75" customHeight="1">
      <c r="A225" s="986" t="s">
        <v>1</v>
      </c>
      <c r="B225" s="987" t="s">
        <v>2</v>
      </c>
      <c r="C225" s="987" t="s">
        <v>3</v>
      </c>
      <c r="D225" s="987" t="s">
        <v>4</v>
      </c>
      <c r="E225" s="987" t="s">
        <v>5</v>
      </c>
      <c r="F225" s="988" t="s">
        <v>6</v>
      </c>
      <c r="G225" s="992" t="s">
        <v>7</v>
      </c>
      <c r="H225" s="993"/>
      <c r="I225" s="994"/>
      <c r="J225" s="995" t="s">
        <v>8</v>
      </c>
      <c r="K225" s="993"/>
      <c r="L225" s="994"/>
    </row>
    <row r="226" spans="1:12" ht="24.75" customHeight="1" thickBot="1">
      <c r="A226" s="906"/>
      <c r="B226" s="890"/>
      <c r="C226" s="890"/>
      <c r="D226" s="890"/>
      <c r="E226" s="890"/>
      <c r="F226" s="892"/>
      <c r="G226" s="21" t="s">
        <v>9</v>
      </c>
      <c r="H226" s="22" t="s">
        <v>10</v>
      </c>
      <c r="I226" s="23" t="s">
        <v>11</v>
      </c>
      <c r="J226" s="24" t="s">
        <v>9</v>
      </c>
      <c r="K226" s="22" t="s">
        <v>10</v>
      </c>
      <c r="L226" s="23" t="s">
        <v>11</v>
      </c>
    </row>
    <row r="227" spans="1:12" ht="12" thickBot="1">
      <c r="A227" s="996" t="s">
        <v>27</v>
      </c>
      <c r="B227" s="997"/>
      <c r="C227" s="997"/>
      <c r="D227" s="997"/>
      <c r="E227" s="997"/>
      <c r="F227" s="997"/>
      <c r="G227" s="997"/>
      <c r="H227" s="997"/>
      <c r="I227" s="997"/>
      <c r="J227" s="997"/>
      <c r="K227" s="997"/>
      <c r="L227" s="998"/>
    </row>
    <row r="228" spans="1:12" ht="11.25">
      <c r="A228" s="368" t="s">
        <v>247</v>
      </c>
      <c r="B228" s="369" t="s">
        <v>13</v>
      </c>
      <c r="C228" s="369">
        <v>10020000</v>
      </c>
      <c r="D228" s="370">
        <f aca="true" t="shared" si="21" ref="D228:D237">SUM(G228:L228)</f>
        <v>27</v>
      </c>
      <c r="E228" s="369" t="s">
        <v>17</v>
      </c>
      <c r="F228" s="371">
        <v>4</v>
      </c>
      <c r="G228" s="372"/>
      <c r="H228" s="373"/>
      <c r="I228" s="374"/>
      <c r="J228" s="372">
        <v>12</v>
      </c>
      <c r="K228" s="373">
        <v>15</v>
      </c>
      <c r="L228" s="375"/>
    </row>
    <row r="229" spans="1:12" ht="12" thickBot="1">
      <c r="A229" s="759" t="s">
        <v>454</v>
      </c>
      <c r="B229" s="376" t="s">
        <v>13</v>
      </c>
      <c r="C229" s="376">
        <v>10020000</v>
      </c>
      <c r="D229" s="377">
        <f t="shared" si="21"/>
        <v>12</v>
      </c>
      <c r="E229" s="377" t="s">
        <v>15</v>
      </c>
      <c r="F229" s="378">
        <v>1</v>
      </c>
      <c r="G229" s="379"/>
      <c r="H229" s="380"/>
      <c r="I229" s="381"/>
      <c r="J229" s="379"/>
      <c r="K229" s="380">
        <v>12</v>
      </c>
      <c r="L229" s="382"/>
    </row>
    <row r="230" spans="1:12" ht="11.25">
      <c r="A230" s="368" t="s">
        <v>123</v>
      </c>
      <c r="B230" s="369" t="s">
        <v>16</v>
      </c>
      <c r="C230" s="369">
        <v>10020000</v>
      </c>
      <c r="D230" s="369">
        <f t="shared" si="21"/>
        <v>12</v>
      </c>
      <c r="E230" s="369" t="s">
        <v>17</v>
      </c>
      <c r="F230" s="371">
        <v>2</v>
      </c>
      <c r="G230" s="372"/>
      <c r="H230" s="373"/>
      <c r="I230" s="374"/>
      <c r="J230" s="372"/>
      <c r="K230" s="373">
        <v>12</v>
      </c>
      <c r="L230" s="375"/>
    </row>
    <row r="231" spans="1:12" ht="11.25">
      <c r="A231" s="383" t="s">
        <v>124</v>
      </c>
      <c r="B231" s="384" t="s">
        <v>16</v>
      </c>
      <c r="C231" s="384">
        <v>10020000</v>
      </c>
      <c r="D231" s="384">
        <f t="shared" si="21"/>
        <v>15</v>
      </c>
      <c r="E231" s="384" t="s">
        <v>15</v>
      </c>
      <c r="F231" s="385">
        <v>2</v>
      </c>
      <c r="G231" s="386"/>
      <c r="H231" s="387"/>
      <c r="I231" s="388"/>
      <c r="J231" s="386"/>
      <c r="K231" s="387">
        <v>15</v>
      </c>
      <c r="L231" s="389"/>
    </row>
    <row r="232" spans="1:12" ht="12" thickBot="1">
      <c r="A232" s="390" t="s">
        <v>125</v>
      </c>
      <c r="B232" s="391" t="s">
        <v>16</v>
      </c>
      <c r="C232" s="391">
        <v>10020000</v>
      </c>
      <c r="D232" s="391">
        <f t="shared" si="21"/>
        <v>12</v>
      </c>
      <c r="E232" s="392" t="s">
        <v>15</v>
      </c>
      <c r="F232" s="393">
        <v>1</v>
      </c>
      <c r="G232" s="394"/>
      <c r="H232" s="395"/>
      <c r="I232" s="396"/>
      <c r="J232" s="394">
        <v>12</v>
      </c>
      <c r="K232" s="395"/>
      <c r="L232" s="397"/>
    </row>
    <row r="233" spans="1:12" ht="11.25">
      <c r="A233" s="398" t="s">
        <v>127</v>
      </c>
      <c r="B233" s="384" t="s">
        <v>25</v>
      </c>
      <c r="C233" s="399">
        <v>10020000</v>
      </c>
      <c r="D233" s="384">
        <f t="shared" si="21"/>
        <v>12</v>
      </c>
      <c r="E233" s="384" t="s">
        <v>15</v>
      </c>
      <c r="F233" s="385">
        <v>2</v>
      </c>
      <c r="G233" s="386"/>
      <c r="H233" s="387">
        <v>12</v>
      </c>
      <c r="I233" s="388"/>
      <c r="J233" s="386"/>
      <c r="K233" s="387"/>
      <c r="L233" s="400"/>
    </row>
    <row r="234" spans="1:12" ht="11.25">
      <c r="A234" s="401" t="s">
        <v>128</v>
      </c>
      <c r="B234" s="399" t="s">
        <v>25</v>
      </c>
      <c r="C234" s="399">
        <v>10020000</v>
      </c>
      <c r="D234" s="399">
        <f t="shared" si="21"/>
        <v>12</v>
      </c>
      <c r="E234" s="399" t="s">
        <v>15</v>
      </c>
      <c r="F234" s="402">
        <v>2</v>
      </c>
      <c r="G234" s="403"/>
      <c r="H234" s="404">
        <v>12</v>
      </c>
      <c r="I234" s="405"/>
      <c r="J234" s="403"/>
      <c r="K234" s="404"/>
      <c r="L234" s="400"/>
    </row>
    <row r="235" spans="1:12" ht="11.25">
      <c r="A235" s="383" t="s">
        <v>126</v>
      </c>
      <c r="B235" s="384" t="s">
        <v>25</v>
      </c>
      <c r="C235" s="384">
        <v>10020000</v>
      </c>
      <c r="D235" s="384">
        <f t="shared" si="21"/>
        <v>12</v>
      </c>
      <c r="E235" s="384" t="s">
        <v>17</v>
      </c>
      <c r="F235" s="385">
        <v>2</v>
      </c>
      <c r="G235" s="386"/>
      <c r="H235" s="387"/>
      <c r="I235" s="388"/>
      <c r="J235" s="386">
        <v>12</v>
      </c>
      <c r="K235" s="387"/>
      <c r="L235" s="389"/>
    </row>
    <row r="236" spans="1:12" ht="11.25">
      <c r="A236" s="401" t="s">
        <v>129</v>
      </c>
      <c r="B236" s="384" t="s">
        <v>25</v>
      </c>
      <c r="C236" s="384">
        <v>10020000</v>
      </c>
      <c r="D236" s="384">
        <f t="shared" si="21"/>
        <v>12</v>
      </c>
      <c r="E236" s="399" t="s">
        <v>15</v>
      </c>
      <c r="F236" s="385">
        <v>2</v>
      </c>
      <c r="G236" s="386"/>
      <c r="H236" s="387"/>
      <c r="I236" s="388"/>
      <c r="J236" s="386"/>
      <c r="K236" s="387">
        <v>12</v>
      </c>
      <c r="L236" s="389"/>
    </row>
    <row r="237" spans="1:12" ht="12" thickBot="1">
      <c r="A237" s="390" t="s">
        <v>130</v>
      </c>
      <c r="B237" s="391" t="s">
        <v>25</v>
      </c>
      <c r="C237" s="391">
        <v>10020000</v>
      </c>
      <c r="D237" s="392">
        <f t="shared" si="21"/>
        <v>12</v>
      </c>
      <c r="E237" s="392" t="s">
        <v>15</v>
      </c>
      <c r="F237" s="393">
        <v>1</v>
      </c>
      <c r="G237" s="394"/>
      <c r="H237" s="395"/>
      <c r="I237" s="396"/>
      <c r="J237" s="394"/>
      <c r="K237" s="395">
        <v>12</v>
      </c>
      <c r="L237" s="397"/>
    </row>
    <row r="238" spans="1:12" ht="12" thickBot="1">
      <c r="A238" s="960" t="s">
        <v>55</v>
      </c>
      <c r="B238" s="999"/>
      <c r="C238" s="999"/>
      <c r="D238" s="999"/>
      <c r="E238" s="999"/>
      <c r="F238" s="999"/>
      <c r="G238" s="999"/>
      <c r="H238" s="999"/>
      <c r="I238" s="999"/>
      <c r="J238" s="999"/>
      <c r="K238" s="999"/>
      <c r="L238" s="1000"/>
    </row>
    <row r="239" spans="1:12" ht="12" thickBot="1">
      <c r="A239" s="406" t="s">
        <v>248</v>
      </c>
      <c r="B239" s="407" t="s">
        <v>16</v>
      </c>
      <c r="C239" s="407">
        <v>10020000</v>
      </c>
      <c r="D239" s="407">
        <f>SUM(G239:L239)</f>
        <v>15</v>
      </c>
      <c r="E239" s="407" t="s">
        <v>17</v>
      </c>
      <c r="F239" s="408">
        <v>4</v>
      </c>
      <c r="G239" s="409"/>
      <c r="H239" s="410"/>
      <c r="I239" s="411"/>
      <c r="J239" s="409"/>
      <c r="K239" s="410">
        <v>15</v>
      </c>
      <c r="L239" s="412"/>
    </row>
    <row r="240" spans="1:12" ht="12" thickBot="1">
      <c r="A240" s="383" t="s">
        <v>131</v>
      </c>
      <c r="B240" s="384" t="s">
        <v>25</v>
      </c>
      <c r="C240" s="384">
        <v>10020000</v>
      </c>
      <c r="D240" s="384">
        <f>SUM(G240:L240)</f>
        <v>15</v>
      </c>
      <c r="E240" s="384" t="s">
        <v>15</v>
      </c>
      <c r="F240" s="385">
        <v>2</v>
      </c>
      <c r="G240" s="386"/>
      <c r="H240" s="387">
        <v>15</v>
      </c>
      <c r="I240" s="388"/>
      <c r="J240" s="386"/>
      <c r="K240" s="387"/>
      <c r="L240" s="389"/>
    </row>
    <row r="241" spans="1:12" ht="12" thickBot="1">
      <c r="A241" s="960" t="s">
        <v>54</v>
      </c>
      <c r="B241" s="1001"/>
      <c r="C241" s="1001"/>
      <c r="D241" s="1001"/>
      <c r="E241" s="1001"/>
      <c r="F241" s="1001"/>
      <c r="G241" s="1001"/>
      <c r="H241" s="1001"/>
      <c r="I241" s="1001"/>
      <c r="J241" s="1001"/>
      <c r="K241" s="1001"/>
      <c r="L241" s="1002"/>
    </row>
    <row r="242" spans="1:12" ht="11.25">
      <c r="A242" s="368" t="s">
        <v>132</v>
      </c>
      <c r="B242" s="369" t="s">
        <v>16</v>
      </c>
      <c r="C242" s="369">
        <v>10020000</v>
      </c>
      <c r="D242" s="369">
        <f aca="true" t="shared" si="22" ref="D242:D252">SUM(G242:L242)</f>
        <v>15</v>
      </c>
      <c r="E242" s="369" t="s">
        <v>15</v>
      </c>
      <c r="F242" s="371">
        <v>1</v>
      </c>
      <c r="G242" s="372"/>
      <c r="H242" s="373">
        <v>15</v>
      </c>
      <c r="I242" s="374"/>
      <c r="J242" s="372"/>
      <c r="K242" s="373"/>
      <c r="L242" s="375"/>
    </row>
    <row r="243" spans="1:12" ht="11.25">
      <c r="A243" s="398" t="s">
        <v>133</v>
      </c>
      <c r="B243" s="399" t="s">
        <v>16</v>
      </c>
      <c r="C243" s="399">
        <v>10020000</v>
      </c>
      <c r="D243" s="384">
        <f t="shared" si="22"/>
        <v>12</v>
      </c>
      <c r="E243" s="399" t="s">
        <v>17</v>
      </c>
      <c r="F243" s="402">
        <v>4</v>
      </c>
      <c r="G243" s="403"/>
      <c r="H243" s="404">
        <v>12</v>
      </c>
      <c r="I243" s="405"/>
      <c r="J243" s="403"/>
      <c r="K243" s="404"/>
      <c r="L243" s="400"/>
    </row>
    <row r="244" spans="1:12" ht="11.25">
      <c r="A244" s="401" t="s">
        <v>136</v>
      </c>
      <c r="B244" s="384" t="s">
        <v>16</v>
      </c>
      <c r="C244" s="399">
        <v>10020000</v>
      </c>
      <c r="D244" s="384">
        <f>SUM(G244:L244)</f>
        <v>12</v>
      </c>
      <c r="E244" s="399" t="s">
        <v>15</v>
      </c>
      <c r="F244" s="385">
        <v>2</v>
      </c>
      <c r="G244" s="386"/>
      <c r="H244" s="387"/>
      <c r="I244" s="388"/>
      <c r="J244" s="386"/>
      <c r="K244" s="387">
        <v>12</v>
      </c>
      <c r="L244" s="389"/>
    </row>
    <row r="245" spans="1:12" ht="12" thickBot="1">
      <c r="A245" s="390" t="s">
        <v>249</v>
      </c>
      <c r="B245" s="391" t="s">
        <v>16</v>
      </c>
      <c r="C245" s="391">
        <v>10020000</v>
      </c>
      <c r="D245" s="391">
        <f t="shared" si="22"/>
        <v>12</v>
      </c>
      <c r="E245" s="392" t="s">
        <v>15</v>
      </c>
      <c r="F245" s="393">
        <v>2</v>
      </c>
      <c r="G245" s="394"/>
      <c r="H245" s="395"/>
      <c r="I245" s="396"/>
      <c r="J245" s="394"/>
      <c r="K245" s="395">
        <v>12</v>
      </c>
      <c r="L245" s="397"/>
    </row>
    <row r="246" spans="1:12" ht="11.25">
      <c r="A246" s="398" t="s">
        <v>134</v>
      </c>
      <c r="B246" s="399" t="s">
        <v>25</v>
      </c>
      <c r="C246" s="399">
        <v>10020000</v>
      </c>
      <c r="D246" s="384">
        <f t="shared" si="22"/>
        <v>15</v>
      </c>
      <c r="E246" s="399" t="s">
        <v>15</v>
      </c>
      <c r="F246" s="402">
        <v>3</v>
      </c>
      <c r="G246" s="403"/>
      <c r="H246" s="404">
        <v>15</v>
      </c>
      <c r="I246" s="405"/>
      <c r="J246" s="403"/>
      <c r="K246" s="404"/>
      <c r="L246" s="400"/>
    </row>
    <row r="247" spans="1:12" ht="11.25">
      <c r="A247" s="401" t="s">
        <v>135</v>
      </c>
      <c r="B247" s="384" t="s">
        <v>25</v>
      </c>
      <c r="C247" s="399">
        <v>10020000</v>
      </c>
      <c r="D247" s="384">
        <f t="shared" si="22"/>
        <v>12</v>
      </c>
      <c r="E247" s="399" t="s">
        <v>15</v>
      </c>
      <c r="F247" s="385">
        <v>2</v>
      </c>
      <c r="G247" s="386"/>
      <c r="H247" s="387">
        <v>12</v>
      </c>
      <c r="I247" s="388"/>
      <c r="J247" s="386"/>
      <c r="K247" s="387"/>
      <c r="L247" s="389"/>
    </row>
    <row r="248" spans="1:12" ht="11.25">
      <c r="A248" s="401" t="s">
        <v>137</v>
      </c>
      <c r="B248" s="384" t="s">
        <v>25</v>
      </c>
      <c r="C248" s="399">
        <v>10020000</v>
      </c>
      <c r="D248" s="384">
        <f t="shared" si="22"/>
        <v>15</v>
      </c>
      <c r="E248" s="399" t="s">
        <v>15</v>
      </c>
      <c r="F248" s="385">
        <v>3</v>
      </c>
      <c r="G248" s="386"/>
      <c r="H248" s="387">
        <v>15</v>
      </c>
      <c r="I248" s="388"/>
      <c r="J248" s="386"/>
      <c r="K248" s="387"/>
      <c r="L248" s="389"/>
    </row>
    <row r="249" spans="1:12" ht="11.25">
      <c r="A249" s="413" t="s">
        <v>139</v>
      </c>
      <c r="B249" s="377" t="s">
        <v>25</v>
      </c>
      <c r="C249" s="377">
        <v>10020000</v>
      </c>
      <c r="D249" s="377">
        <f t="shared" si="22"/>
        <v>27</v>
      </c>
      <c r="E249" s="377" t="s">
        <v>17</v>
      </c>
      <c r="F249" s="414">
        <v>4</v>
      </c>
      <c r="G249" s="415">
        <v>12</v>
      </c>
      <c r="H249" s="416">
        <v>15</v>
      </c>
      <c r="I249" s="417"/>
      <c r="J249" s="415"/>
      <c r="K249" s="416"/>
      <c r="L249" s="418"/>
    </row>
    <row r="250" spans="1:12" ht="11.25">
      <c r="A250" s="398" t="s">
        <v>250</v>
      </c>
      <c r="B250" s="399" t="s">
        <v>25</v>
      </c>
      <c r="C250" s="399">
        <v>10020000</v>
      </c>
      <c r="D250" s="399">
        <f t="shared" si="22"/>
        <v>15</v>
      </c>
      <c r="E250" s="399" t="s">
        <v>15</v>
      </c>
      <c r="F250" s="402">
        <v>3</v>
      </c>
      <c r="G250" s="403"/>
      <c r="H250" s="404"/>
      <c r="I250" s="405"/>
      <c r="J250" s="403"/>
      <c r="K250" s="404">
        <v>15</v>
      </c>
      <c r="L250" s="400"/>
    </row>
    <row r="251" spans="1:12" ht="11.25">
      <c r="A251" s="419" t="s">
        <v>251</v>
      </c>
      <c r="B251" s="384" t="s">
        <v>25</v>
      </c>
      <c r="C251" s="384">
        <v>10020000</v>
      </c>
      <c r="D251" s="384">
        <f t="shared" si="22"/>
        <v>12</v>
      </c>
      <c r="E251" s="384" t="s">
        <v>15</v>
      </c>
      <c r="F251" s="385">
        <v>2</v>
      </c>
      <c r="G251" s="386"/>
      <c r="H251" s="387"/>
      <c r="I251" s="388"/>
      <c r="J251" s="386"/>
      <c r="K251" s="387">
        <v>12</v>
      </c>
      <c r="L251" s="389"/>
    </row>
    <row r="252" spans="1:12" ht="12" thickBot="1">
      <c r="A252" s="398" t="s">
        <v>138</v>
      </c>
      <c r="B252" s="399" t="s">
        <v>25</v>
      </c>
      <c r="C252" s="399">
        <v>10020000</v>
      </c>
      <c r="D252" s="384">
        <f t="shared" si="22"/>
        <v>12</v>
      </c>
      <c r="E252" s="399" t="s">
        <v>15</v>
      </c>
      <c r="F252" s="402">
        <v>2</v>
      </c>
      <c r="G252" s="403"/>
      <c r="H252" s="404"/>
      <c r="I252" s="405"/>
      <c r="J252" s="403"/>
      <c r="K252" s="404">
        <v>12</v>
      </c>
      <c r="L252" s="400"/>
    </row>
    <row r="253" spans="1:12" ht="23.25" thickBot="1">
      <c r="A253" s="586" t="s">
        <v>366</v>
      </c>
      <c r="B253" s="407" t="s">
        <v>13</v>
      </c>
      <c r="C253" s="407">
        <v>10020000</v>
      </c>
      <c r="D253" s="407">
        <v>40</v>
      </c>
      <c r="E253" s="407" t="s">
        <v>14</v>
      </c>
      <c r="F253" s="408">
        <v>2</v>
      </c>
      <c r="G253" s="409"/>
      <c r="H253" s="410"/>
      <c r="I253" s="411"/>
      <c r="J253" s="669"/>
      <c r="K253" s="670"/>
      <c r="L253" s="671"/>
    </row>
    <row r="254" spans="1:12" ht="22.5" customHeight="1" thickBot="1">
      <c r="A254" s="586" t="s">
        <v>367</v>
      </c>
      <c r="B254" s="407" t="s">
        <v>16</v>
      </c>
      <c r="C254" s="407">
        <v>10020000</v>
      </c>
      <c r="D254" s="407">
        <v>60</v>
      </c>
      <c r="E254" s="407" t="s">
        <v>14</v>
      </c>
      <c r="F254" s="408">
        <v>3</v>
      </c>
      <c r="G254" s="409"/>
      <c r="H254" s="410"/>
      <c r="I254" s="411"/>
      <c r="J254" s="669"/>
      <c r="K254" s="670"/>
      <c r="L254" s="671"/>
    </row>
    <row r="255" spans="1:12" ht="11.25">
      <c r="A255" s="587" t="s">
        <v>368</v>
      </c>
      <c r="B255" s="376" t="s">
        <v>25</v>
      </c>
      <c r="C255" s="376">
        <v>10020000</v>
      </c>
      <c r="D255" s="384">
        <v>40</v>
      </c>
      <c r="E255" s="376" t="s">
        <v>14</v>
      </c>
      <c r="F255" s="378">
        <v>2</v>
      </c>
      <c r="G255" s="379"/>
      <c r="H255" s="380"/>
      <c r="I255" s="381"/>
      <c r="J255" s="657"/>
      <c r="K255" s="658"/>
      <c r="L255" s="659"/>
    </row>
    <row r="256" spans="1:12" ht="12" thickBot="1">
      <c r="A256" s="588" t="s">
        <v>369</v>
      </c>
      <c r="B256" s="377" t="s">
        <v>25</v>
      </c>
      <c r="C256" s="377">
        <v>10020000</v>
      </c>
      <c r="D256" s="384">
        <v>20</v>
      </c>
      <c r="E256" s="377" t="s">
        <v>14</v>
      </c>
      <c r="F256" s="414">
        <v>1</v>
      </c>
      <c r="G256" s="415"/>
      <c r="H256" s="416"/>
      <c r="I256" s="417"/>
      <c r="J256" s="660"/>
      <c r="K256" s="661"/>
      <c r="L256" s="662"/>
    </row>
    <row r="257" spans="1:12" ht="12" thickBot="1">
      <c r="A257" s="989" t="s">
        <v>114</v>
      </c>
      <c r="B257" s="990"/>
      <c r="C257" s="991"/>
      <c r="D257" s="521">
        <f>SUM(D228:D237,D239,D240,D242:D252)</f>
        <v>327</v>
      </c>
      <c r="E257" s="980"/>
      <c r="F257" s="646">
        <f>SUM(F228:F237,F239,F240,F242:F252)</f>
        <v>53</v>
      </c>
      <c r="G257" s="291">
        <f aca="true" t="shared" si="23" ref="G257:L257">SUM(G228:G237,G239:G240,G242:G256)</f>
        <v>12</v>
      </c>
      <c r="H257" s="292">
        <f t="shared" si="23"/>
        <v>123</v>
      </c>
      <c r="I257" s="293">
        <f t="shared" si="23"/>
        <v>0</v>
      </c>
      <c r="J257" s="291">
        <f t="shared" si="23"/>
        <v>36</v>
      </c>
      <c r="K257" s="292">
        <f t="shared" si="23"/>
        <v>156</v>
      </c>
      <c r="L257" s="293">
        <f t="shared" si="23"/>
        <v>0</v>
      </c>
    </row>
    <row r="258" spans="1:12" ht="12" thickBot="1">
      <c r="A258" s="1009" t="s">
        <v>28</v>
      </c>
      <c r="B258" s="1010"/>
      <c r="C258" s="1011"/>
      <c r="D258" s="522">
        <f>SUM(D253:D256)</f>
        <v>160</v>
      </c>
      <c r="E258" s="981"/>
      <c r="F258" s="647">
        <f>SUM(F253:F256)</f>
        <v>8</v>
      </c>
      <c r="G258" s="648"/>
      <c r="H258" s="649"/>
      <c r="I258" s="650"/>
      <c r="J258" s="648"/>
      <c r="K258" s="649">
        <f>SUM(D253:D256)</f>
        <v>160</v>
      </c>
      <c r="L258" s="650"/>
    </row>
    <row r="259" spans="1:12" ht="12" thickBot="1">
      <c r="A259" s="1003" t="s">
        <v>19</v>
      </c>
      <c r="B259" s="1004"/>
      <c r="C259" s="1005"/>
      <c r="D259" s="523">
        <f>SUM(D257:D258)</f>
        <v>487</v>
      </c>
      <c r="E259" s="982"/>
      <c r="F259" s="523">
        <f>SUM(F257:F258)</f>
        <v>61</v>
      </c>
      <c r="G259" s="1006">
        <f>SUM(G257:L258)</f>
        <v>487</v>
      </c>
      <c r="H259" s="1007"/>
      <c r="I259" s="1007"/>
      <c r="J259" s="1007"/>
      <c r="K259" s="1007"/>
      <c r="L259" s="1008"/>
    </row>
    <row r="260" spans="1:12" ht="12" thickBot="1">
      <c r="A260" s="877" t="s">
        <v>467</v>
      </c>
      <c r="B260" s="878"/>
      <c r="C260" s="878"/>
      <c r="D260" s="878"/>
      <c r="E260" s="878"/>
      <c r="F260" s="878"/>
      <c r="G260" s="878"/>
      <c r="H260" s="878"/>
      <c r="I260" s="878"/>
      <c r="J260" s="878"/>
      <c r="K260" s="878"/>
      <c r="L260" s="879"/>
    </row>
    <row r="261" spans="1:12" ht="11.25" customHeight="1">
      <c r="A261" s="1019" t="s">
        <v>1</v>
      </c>
      <c r="B261" s="1021" t="s">
        <v>2</v>
      </c>
      <c r="C261" s="1021" t="s">
        <v>3</v>
      </c>
      <c r="D261" s="1021" t="s">
        <v>4</v>
      </c>
      <c r="E261" s="1021" t="s">
        <v>5</v>
      </c>
      <c r="F261" s="1023" t="s">
        <v>6</v>
      </c>
      <c r="G261" s="1015" t="s">
        <v>7</v>
      </c>
      <c r="H261" s="1016"/>
      <c r="I261" s="1017"/>
      <c r="J261" s="1018" t="s">
        <v>8</v>
      </c>
      <c r="K261" s="1016"/>
      <c r="L261" s="1017"/>
    </row>
    <row r="262" spans="1:12" ht="24.75" customHeight="1" thickBot="1">
      <c r="A262" s="1020"/>
      <c r="B262" s="1022"/>
      <c r="C262" s="1022"/>
      <c r="D262" s="1022"/>
      <c r="E262" s="1022"/>
      <c r="F262" s="1024"/>
      <c r="G262" s="420" t="s">
        <v>9</v>
      </c>
      <c r="H262" s="421" t="s">
        <v>10</v>
      </c>
      <c r="I262" s="422" t="s">
        <v>11</v>
      </c>
      <c r="J262" s="423" t="s">
        <v>9</v>
      </c>
      <c r="K262" s="421" t="s">
        <v>10</v>
      </c>
      <c r="L262" s="422" t="s">
        <v>11</v>
      </c>
    </row>
    <row r="263" spans="1:12" ht="11.25">
      <c r="A263" s="824" t="s">
        <v>115</v>
      </c>
      <c r="B263" s="424" t="s">
        <v>13</v>
      </c>
      <c r="C263" s="424">
        <v>10020000</v>
      </c>
      <c r="D263" s="424">
        <f aca="true" t="shared" si="24" ref="D263:D274">SUM(G263:L263)</f>
        <v>24</v>
      </c>
      <c r="E263" s="424" t="s">
        <v>17</v>
      </c>
      <c r="F263" s="425">
        <v>2</v>
      </c>
      <c r="G263" s="426"/>
      <c r="H263" s="427"/>
      <c r="I263" s="428"/>
      <c r="J263" s="426">
        <v>12</v>
      </c>
      <c r="K263" s="427">
        <v>12</v>
      </c>
      <c r="L263" s="429"/>
    </row>
    <row r="264" spans="1:12" ht="12.75" customHeight="1" thickBot="1">
      <c r="A264" s="825" t="s">
        <v>297</v>
      </c>
      <c r="B264" s="430" t="s">
        <v>13</v>
      </c>
      <c r="C264" s="430">
        <v>10020000</v>
      </c>
      <c r="D264" s="430">
        <f t="shared" si="24"/>
        <v>12</v>
      </c>
      <c r="E264" s="430" t="s">
        <v>15</v>
      </c>
      <c r="F264" s="431">
        <v>1</v>
      </c>
      <c r="G264" s="432"/>
      <c r="H264" s="433"/>
      <c r="I264" s="434"/>
      <c r="J264" s="432">
        <v>12</v>
      </c>
      <c r="K264" s="433"/>
      <c r="L264" s="434"/>
    </row>
    <row r="265" spans="1:12" ht="11.25">
      <c r="A265" s="826" t="s">
        <v>298</v>
      </c>
      <c r="B265" s="424" t="s">
        <v>16</v>
      </c>
      <c r="C265" s="424">
        <v>10020000</v>
      </c>
      <c r="D265" s="424">
        <f t="shared" si="24"/>
        <v>24</v>
      </c>
      <c r="E265" s="424" t="s">
        <v>15</v>
      </c>
      <c r="F265" s="425">
        <v>3</v>
      </c>
      <c r="G265" s="426">
        <v>12</v>
      </c>
      <c r="H265" s="427">
        <v>12</v>
      </c>
      <c r="I265" s="429"/>
      <c r="J265" s="426"/>
      <c r="K265" s="427"/>
      <c r="L265" s="429"/>
    </row>
    <row r="266" spans="1:12" ht="11.25">
      <c r="A266" s="826" t="s">
        <v>299</v>
      </c>
      <c r="B266" s="435" t="s">
        <v>16</v>
      </c>
      <c r="C266" s="435">
        <v>10020000</v>
      </c>
      <c r="D266" s="435">
        <f t="shared" si="24"/>
        <v>12</v>
      </c>
      <c r="E266" s="435" t="s">
        <v>15</v>
      </c>
      <c r="F266" s="436">
        <v>2</v>
      </c>
      <c r="G266" s="437"/>
      <c r="H266" s="438">
        <v>12</v>
      </c>
      <c r="I266" s="439"/>
      <c r="J266" s="437"/>
      <c r="K266" s="438"/>
      <c r="L266" s="439"/>
    </row>
    <row r="267" spans="1:12" ht="11.25">
      <c r="A267" s="826" t="s">
        <v>300</v>
      </c>
      <c r="B267" s="435" t="s">
        <v>16</v>
      </c>
      <c r="C267" s="435">
        <v>10020000</v>
      </c>
      <c r="D267" s="435">
        <f t="shared" si="24"/>
        <v>12</v>
      </c>
      <c r="E267" s="435" t="s">
        <v>15</v>
      </c>
      <c r="F267" s="436">
        <v>2</v>
      </c>
      <c r="G267" s="437"/>
      <c r="H267" s="438"/>
      <c r="I267" s="439"/>
      <c r="J267" s="437"/>
      <c r="K267" s="438">
        <v>12</v>
      </c>
      <c r="L267" s="439"/>
    </row>
    <row r="268" spans="1:12" ht="12" thickBot="1">
      <c r="A268" s="825" t="s">
        <v>301</v>
      </c>
      <c r="B268" s="430" t="s">
        <v>16</v>
      </c>
      <c r="C268" s="430">
        <v>10020000</v>
      </c>
      <c r="D268" s="430">
        <f t="shared" si="24"/>
        <v>20</v>
      </c>
      <c r="E268" s="430" t="s">
        <v>15</v>
      </c>
      <c r="F268" s="431">
        <v>3</v>
      </c>
      <c r="G268" s="432"/>
      <c r="H268" s="433"/>
      <c r="I268" s="434"/>
      <c r="J268" s="432"/>
      <c r="K268" s="433">
        <v>20</v>
      </c>
      <c r="L268" s="434"/>
    </row>
    <row r="269" spans="1:12" ht="11.25">
      <c r="A269" s="827" t="s">
        <v>140</v>
      </c>
      <c r="B269" s="440" t="s">
        <v>25</v>
      </c>
      <c r="C269" s="440">
        <v>10020000</v>
      </c>
      <c r="D269" s="440">
        <f t="shared" si="24"/>
        <v>12</v>
      </c>
      <c r="E269" s="440" t="s">
        <v>15</v>
      </c>
      <c r="F269" s="441">
        <v>1</v>
      </c>
      <c r="G269" s="442">
        <v>12</v>
      </c>
      <c r="H269" s="443"/>
      <c r="I269" s="444"/>
      <c r="J269" s="442"/>
      <c r="K269" s="443"/>
      <c r="L269" s="444"/>
    </row>
    <row r="270" spans="1:12" ht="11.25">
      <c r="A270" s="826" t="s">
        <v>302</v>
      </c>
      <c r="B270" s="424" t="s">
        <v>25</v>
      </c>
      <c r="C270" s="424">
        <v>10020000</v>
      </c>
      <c r="D270" s="424">
        <f t="shared" si="24"/>
        <v>12</v>
      </c>
      <c r="E270" s="424" t="s">
        <v>15</v>
      </c>
      <c r="F270" s="425">
        <v>2</v>
      </c>
      <c r="G270" s="426"/>
      <c r="H270" s="427">
        <v>12</v>
      </c>
      <c r="I270" s="429"/>
      <c r="J270" s="426"/>
      <c r="K270" s="427"/>
      <c r="L270" s="429"/>
    </row>
    <row r="271" spans="1:12" ht="11.25">
      <c r="A271" s="828" t="s">
        <v>303</v>
      </c>
      <c r="B271" s="435" t="s">
        <v>25</v>
      </c>
      <c r="C271" s="435">
        <v>10020000</v>
      </c>
      <c r="D271" s="435">
        <f t="shared" si="24"/>
        <v>12</v>
      </c>
      <c r="E271" s="435" t="s">
        <v>15</v>
      </c>
      <c r="F271" s="436">
        <v>1</v>
      </c>
      <c r="G271" s="437">
        <v>12</v>
      </c>
      <c r="H271" s="438"/>
      <c r="I271" s="439"/>
      <c r="J271" s="437"/>
      <c r="K271" s="438"/>
      <c r="L271" s="439"/>
    </row>
    <row r="272" spans="1:12" ht="11.25">
      <c r="A272" s="829" t="s">
        <v>117</v>
      </c>
      <c r="B272" s="789" t="s">
        <v>25</v>
      </c>
      <c r="C272" s="789">
        <v>10020000</v>
      </c>
      <c r="D272" s="789">
        <f>SUM(G272:L272)</f>
        <v>12</v>
      </c>
      <c r="E272" s="789" t="s">
        <v>15</v>
      </c>
      <c r="F272" s="790">
        <v>2</v>
      </c>
      <c r="G272" s="791"/>
      <c r="H272" s="792">
        <v>12</v>
      </c>
      <c r="I272" s="793"/>
      <c r="J272" s="791"/>
      <c r="K272" s="792"/>
      <c r="L272" s="793"/>
    </row>
    <row r="273" spans="1:12" ht="11.25">
      <c r="A273" s="826" t="s">
        <v>214</v>
      </c>
      <c r="B273" s="435" t="s">
        <v>25</v>
      </c>
      <c r="C273" s="435">
        <v>10020000</v>
      </c>
      <c r="D273" s="435">
        <f>SUM(G273:L273)</f>
        <v>27</v>
      </c>
      <c r="E273" s="435" t="s">
        <v>15</v>
      </c>
      <c r="F273" s="436">
        <v>1</v>
      </c>
      <c r="G273" s="437">
        <v>12</v>
      </c>
      <c r="H273" s="438">
        <v>15</v>
      </c>
      <c r="I273" s="439"/>
      <c r="J273" s="437"/>
      <c r="K273" s="438"/>
      <c r="L273" s="439"/>
    </row>
    <row r="274" spans="1:12" ht="12" thickBot="1">
      <c r="A274" s="830" t="s">
        <v>304</v>
      </c>
      <c r="B274" s="435" t="s">
        <v>25</v>
      </c>
      <c r="C274" s="435">
        <v>10020000</v>
      </c>
      <c r="D274" s="435">
        <f t="shared" si="24"/>
        <v>24</v>
      </c>
      <c r="E274" s="435" t="s">
        <v>15</v>
      </c>
      <c r="F274" s="436">
        <v>3</v>
      </c>
      <c r="G274" s="437"/>
      <c r="H274" s="438"/>
      <c r="I274" s="439"/>
      <c r="J274" s="437">
        <v>12</v>
      </c>
      <c r="K274" s="438">
        <v>12</v>
      </c>
      <c r="L274" s="439"/>
    </row>
    <row r="275" spans="1:12" ht="12" thickBot="1">
      <c r="A275" s="831" t="s">
        <v>370</v>
      </c>
      <c r="B275" s="445" t="s">
        <v>16</v>
      </c>
      <c r="C275" s="445">
        <v>10020000</v>
      </c>
      <c r="D275" s="445">
        <v>40</v>
      </c>
      <c r="E275" s="445" t="s">
        <v>14</v>
      </c>
      <c r="F275" s="446">
        <v>3</v>
      </c>
      <c r="G275" s="447"/>
      <c r="H275" s="448"/>
      <c r="I275" s="449"/>
      <c r="J275" s="663"/>
      <c r="K275" s="664"/>
      <c r="L275" s="665"/>
    </row>
    <row r="276" spans="1:12" ht="11.25" customHeight="1" thickBot="1">
      <c r="A276" s="832" t="s">
        <v>346</v>
      </c>
      <c r="B276" s="450" t="s">
        <v>25</v>
      </c>
      <c r="C276" s="450">
        <v>10020000</v>
      </c>
      <c r="D276" s="450">
        <v>40</v>
      </c>
      <c r="E276" s="450" t="s">
        <v>14</v>
      </c>
      <c r="F276" s="451">
        <v>3</v>
      </c>
      <c r="G276" s="452"/>
      <c r="H276" s="453"/>
      <c r="I276" s="454"/>
      <c r="J276" s="666"/>
      <c r="K276" s="667"/>
      <c r="L276" s="668"/>
    </row>
    <row r="277" spans="1:12" ht="12" thickBot="1">
      <c r="A277" s="989" t="s">
        <v>114</v>
      </c>
      <c r="B277" s="990"/>
      <c r="C277" s="991"/>
      <c r="D277" s="521">
        <f>SUM(D263:D274)</f>
        <v>203</v>
      </c>
      <c r="E277" s="980"/>
      <c r="F277" s="646">
        <f>SUM(F263:F274)</f>
        <v>23</v>
      </c>
      <c r="G277" s="291">
        <f aca="true" t="shared" si="25" ref="G277:L277">SUM(G263:G276)</f>
        <v>48</v>
      </c>
      <c r="H277" s="292">
        <f t="shared" si="25"/>
        <v>63</v>
      </c>
      <c r="I277" s="293">
        <f t="shared" si="25"/>
        <v>0</v>
      </c>
      <c r="J277" s="291">
        <f t="shared" si="25"/>
        <v>36</v>
      </c>
      <c r="K277" s="292">
        <f t="shared" si="25"/>
        <v>56</v>
      </c>
      <c r="L277" s="293">
        <f t="shared" si="25"/>
        <v>0</v>
      </c>
    </row>
    <row r="278" spans="1:12" ht="12" thickBot="1">
      <c r="A278" s="1009" t="s">
        <v>28</v>
      </c>
      <c r="B278" s="1010"/>
      <c r="C278" s="1011"/>
      <c r="D278" s="522">
        <f>SUM(D275:D276)</f>
        <v>80</v>
      </c>
      <c r="E278" s="981"/>
      <c r="F278" s="647">
        <f>SUM(F275:F276)</f>
        <v>6</v>
      </c>
      <c r="G278" s="648"/>
      <c r="H278" s="649"/>
      <c r="I278" s="650"/>
      <c r="J278" s="648"/>
      <c r="K278" s="649">
        <f>SUM(D275:D276)</f>
        <v>80</v>
      </c>
      <c r="L278" s="650"/>
    </row>
    <row r="279" spans="1:12" ht="12" thickBot="1">
      <c r="A279" s="1003" t="s">
        <v>19</v>
      </c>
      <c r="B279" s="1004"/>
      <c r="C279" s="1005"/>
      <c r="D279" s="523">
        <f>SUM(D277:D278)</f>
        <v>283</v>
      </c>
      <c r="E279" s="982"/>
      <c r="F279" s="523">
        <f>SUM(F277:F278)</f>
        <v>29</v>
      </c>
      <c r="G279" s="1006">
        <f>SUM(G277:L278)</f>
        <v>283</v>
      </c>
      <c r="H279" s="1007"/>
      <c r="I279" s="1007"/>
      <c r="J279" s="1007"/>
      <c r="K279" s="1007"/>
      <c r="L279" s="1008"/>
    </row>
    <row r="280" spans="1:12" ht="12" thickBot="1">
      <c r="A280" s="877" t="s">
        <v>360</v>
      </c>
      <c r="B280" s="878"/>
      <c r="C280" s="878"/>
      <c r="D280" s="878"/>
      <c r="E280" s="878"/>
      <c r="F280" s="878"/>
      <c r="G280" s="878"/>
      <c r="H280" s="878"/>
      <c r="I280" s="878"/>
      <c r="J280" s="878"/>
      <c r="K280" s="878"/>
      <c r="L280" s="879"/>
    </row>
    <row r="281" spans="1:12" ht="12" thickBot="1">
      <c r="A281" s="877" t="s">
        <v>178</v>
      </c>
      <c r="B281" s="878"/>
      <c r="C281" s="878"/>
      <c r="D281" s="878"/>
      <c r="E281" s="878"/>
      <c r="F281" s="878"/>
      <c r="G281" s="878"/>
      <c r="H281" s="878"/>
      <c r="I281" s="878"/>
      <c r="J281" s="878"/>
      <c r="K281" s="878"/>
      <c r="L281" s="879"/>
    </row>
    <row r="282" spans="1:12" ht="11.25">
      <c r="A282" s="986" t="s">
        <v>1</v>
      </c>
      <c r="B282" s="987" t="s">
        <v>2</v>
      </c>
      <c r="C282" s="987" t="s">
        <v>3</v>
      </c>
      <c r="D282" s="987" t="s">
        <v>4</v>
      </c>
      <c r="E282" s="987" t="s">
        <v>5</v>
      </c>
      <c r="F282" s="988" t="s">
        <v>6</v>
      </c>
      <c r="G282" s="992" t="s">
        <v>7</v>
      </c>
      <c r="H282" s="993"/>
      <c r="I282" s="994"/>
      <c r="J282" s="995" t="s">
        <v>8</v>
      </c>
      <c r="K282" s="993"/>
      <c r="L282" s="994"/>
    </row>
    <row r="283" spans="1:12" ht="24.75" customHeight="1" thickBot="1">
      <c r="A283" s="906"/>
      <c r="B283" s="890"/>
      <c r="C283" s="890"/>
      <c r="D283" s="890"/>
      <c r="E283" s="890"/>
      <c r="F283" s="892"/>
      <c r="G283" s="21" t="s">
        <v>9</v>
      </c>
      <c r="H283" s="22" t="s">
        <v>10</v>
      </c>
      <c r="I283" s="23" t="s">
        <v>11</v>
      </c>
      <c r="J283" s="24" t="s">
        <v>9</v>
      </c>
      <c r="K283" s="22" t="s">
        <v>10</v>
      </c>
      <c r="L283" s="23" t="s">
        <v>11</v>
      </c>
    </row>
    <row r="284" spans="1:12" ht="12.75" customHeight="1">
      <c r="A284" s="589" t="s">
        <v>371</v>
      </c>
      <c r="B284" s="67" t="s">
        <v>13</v>
      </c>
      <c r="C284" s="67">
        <v>10020000</v>
      </c>
      <c r="D284" s="67">
        <f aca="true" t="shared" si="26" ref="D284:D300">SUM(G284:L284)</f>
        <v>12</v>
      </c>
      <c r="E284" s="67" t="s">
        <v>17</v>
      </c>
      <c r="F284" s="68">
        <v>3</v>
      </c>
      <c r="G284" s="130"/>
      <c r="H284" s="32"/>
      <c r="I284" s="131"/>
      <c r="J284" s="132">
        <v>12</v>
      </c>
      <c r="K284" s="32"/>
      <c r="L284" s="133"/>
    </row>
    <row r="285" spans="1:12" ht="12" thickBot="1">
      <c r="A285" s="563" t="s">
        <v>372</v>
      </c>
      <c r="B285" s="58" t="s">
        <v>13</v>
      </c>
      <c r="C285" s="58">
        <v>10020000</v>
      </c>
      <c r="D285" s="58">
        <f t="shared" si="26"/>
        <v>27</v>
      </c>
      <c r="E285" s="58" t="s">
        <v>17</v>
      </c>
      <c r="F285" s="59">
        <v>3</v>
      </c>
      <c r="G285" s="90"/>
      <c r="H285" s="64"/>
      <c r="I285" s="65"/>
      <c r="J285" s="91">
        <v>12</v>
      </c>
      <c r="K285" s="64">
        <v>15</v>
      </c>
      <c r="L285" s="119"/>
    </row>
    <row r="286" spans="1:12" ht="11.25">
      <c r="A286" s="66" t="s">
        <v>253</v>
      </c>
      <c r="B286" s="67" t="s">
        <v>16</v>
      </c>
      <c r="C286" s="67">
        <v>10020000</v>
      </c>
      <c r="D286" s="67">
        <f t="shared" si="26"/>
        <v>27</v>
      </c>
      <c r="E286" s="67" t="s">
        <v>17</v>
      </c>
      <c r="F286" s="68">
        <v>3</v>
      </c>
      <c r="G286" s="69">
        <v>12</v>
      </c>
      <c r="H286" s="70">
        <v>15</v>
      </c>
      <c r="I286" s="71"/>
      <c r="J286" s="72"/>
      <c r="K286" s="70"/>
      <c r="L286" s="144"/>
    </row>
    <row r="287" spans="1:12" ht="11.25">
      <c r="A287" s="590" t="s">
        <v>473</v>
      </c>
      <c r="B287" s="26" t="s">
        <v>16</v>
      </c>
      <c r="C287" s="26">
        <v>10020000</v>
      </c>
      <c r="D287" s="67">
        <f>SUM(G287:L287)</f>
        <v>15</v>
      </c>
      <c r="E287" s="794" t="s">
        <v>14</v>
      </c>
      <c r="F287" s="795">
        <v>1</v>
      </c>
      <c r="G287" s="796"/>
      <c r="H287" s="797">
        <v>15</v>
      </c>
      <c r="I287" s="39"/>
      <c r="J287" s="37"/>
      <c r="K287" s="38"/>
      <c r="L287" s="166"/>
    </row>
    <row r="288" spans="1:12" ht="11.25">
      <c r="A288" s="97" t="s">
        <v>141</v>
      </c>
      <c r="B288" s="26" t="s">
        <v>16</v>
      </c>
      <c r="C288" s="26">
        <v>10020000</v>
      </c>
      <c r="D288" s="67">
        <f>SUM(G288:L288)</f>
        <v>12</v>
      </c>
      <c r="E288" s="26" t="s">
        <v>15</v>
      </c>
      <c r="F288" s="27">
        <v>2</v>
      </c>
      <c r="G288" s="34"/>
      <c r="H288" s="38">
        <v>12</v>
      </c>
      <c r="I288" s="39"/>
      <c r="J288" s="37"/>
      <c r="K288" s="38"/>
      <c r="L288" s="166"/>
    </row>
    <row r="289" spans="1:12" ht="11.25">
      <c r="A289" s="97" t="s">
        <v>142</v>
      </c>
      <c r="B289" s="26" t="s">
        <v>16</v>
      </c>
      <c r="C289" s="26">
        <v>10020000</v>
      </c>
      <c r="D289" s="67">
        <f t="shared" si="26"/>
        <v>12</v>
      </c>
      <c r="E289" s="26" t="s">
        <v>15</v>
      </c>
      <c r="F289" s="27">
        <v>2</v>
      </c>
      <c r="G289" s="34"/>
      <c r="H289" s="38"/>
      <c r="I289" s="39"/>
      <c r="J289" s="37">
        <v>12</v>
      </c>
      <c r="K289" s="38"/>
      <c r="L289" s="166"/>
    </row>
    <row r="290" spans="1:12" ht="11.25">
      <c r="A290" s="581" t="s">
        <v>373</v>
      </c>
      <c r="B290" s="26" t="s">
        <v>16</v>
      </c>
      <c r="C290" s="26">
        <v>10020000</v>
      </c>
      <c r="D290" s="67">
        <f t="shared" si="26"/>
        <v>12</v>
      </c>
      <c r="E290" s="26" t="s">
        <v>17</v>
      </c>
      <c r="F290" s="27">
        <v>3</v>
      </c>
      <c r="G290" s="34"/>
      <c r="H290" s="38"/>
      <c r="I290" s="39"/>
      <c r="J290" s="37">
        <v>12</v>
      </c>
      <c r="K290" s="38"/>
      <c r="L290" s="166"/>
    </row>
    <row r="291" spans="1:12" ht="11.25">
      <c r="A291" s="590" t="s">
        <v>487</v>
      </c>
      <c r="B291" s="26" t="s">
        <v>16</v>
      </c>
      <c r="C291" s="26">
        <v>10020000</v>
      </c>
      <c r="D291" s="67">
        <f t="shared" si="26"/>
        <v>15</v>
      </c>
      <c r="E291" s="794" t="s">
        <v>17</v>
      </c>
      <c r="F291" s="795">
        <v>3</v>
      </c>
      <c r="G291" s="796"/>
      <c r="H291" s="798"/>
      <c r="I291" s="799"/>
      <c r="J291" s="800"/>
      <c r="K291" s="797">
        <v>15</v>
      </c>
      <c r="L291" s="166"/>
    </row>
    <row r="292" spans="1:12" ht="11.25">
      <c r="A292" s="539" t="s">
        <v>375</v>
      </c>
      <c r="B292" s="26" t="s">
        <v>16</v>
      </c>
      <c r="C292" s="26">
        <v>10020000</v>
      </c>
      <c r="D292" s="67">
        <f>SUM(G292:L292)</f>
        <v>15</v>
      </c>
      <c r="E292" s="26" t="s">
        <v>15</v>
      </c>
      <c r="F292" s="27">
        <v>3</v>
      </c>
      <c r="G292" s="34"/>
      <c r="H292" s="38"/>
      <c r="I292" s="39"/>
      <c r="J292" s="37">
        <v>15</v>
      </c>
      <c r="K292" s="38"/>
      <c r="L292" s="166"/>
    </row>
    <row r="293" spans="1:12" ht="12" thickBot="1">
      <c r="A293" s="57" t="s">
        <v>143</v>
      </c>
      <c r="B293" s="58" t="s">
        <v>16</v>
      </c>
      <c r="C293" s="58">
        <v>10020000</v>
      </c>
      <c r="D293" s="58">
        <f t="shared" si="26"/>
        <v>27</v>
      </c>
      <c r="E293" s="58" t="s">
        <v>17</v>
      </c>
      <c r="F293" s="59">
        <v>4</v>
      </c>
      <c r="G293" s="90"/>
      <c r="H293" s="64"/>
      <c r="I293" s="65"/>
      <c r="J293" s="91">
        <v>12</v>
      </c>
      <c r="K293" s="64">
        <v>15</v>
      </c>
      <c r="L293" s="119"/>
    </row>
    <row r="294" spans="1:12" ht="11.25">
      <c r="A294" s="544" t="s">
        <v>374</v>
      </c>
      <c r="B294" s="26" t="s">
        <v>25</v>
      </c>
      <c r="C294" s="26">
        <v>10020000</v>
      </c>
      <c r="D294" s="67">
        <f t="shared" si="26"/>
        <v>12</v>
      </c>
      <c r="E294" s="26" t="s">
        <v>17</v>
      </c>
      <c r="F294" s="27">
        <v>4</v>
      </c>
      <c r="G294" s="34">
        <v>12</v>
      </c>
      <c r="H294" s="38"/>
      <c r="I294" s="39"/>
      <c r="J294" s="198"/>
      <c r="K294" s="197"/>
      <c r="L294" s="166"/>
    </row>
    <row r="295" spans="1:12" ht="11.25">
      <c r="A295" s="25" t="s">
        <v>144</v>
      </c>
      <c r="B295" s="26" t="s">
        <v>25</v>
      </c>
      <c r="C295" s="26">
        <v>10020000</v>
      </c>
      <c r="D295" s="67">
        <f t="shared" si="26"/>
        <v>12</v>
      </c>
      <c r="E295" s="26" t="s">
        <v>15</v>
      </c>
      <c r="F295" s="145">
        <v>4</v>
      </c>
      <c r="G295" s="34"/>
      <c r="H295" s="38">
        <v>12</v>
      </c>
      <c r="I295" s="39"/>
      <c r="J295" s="37"/>
      <c r="K295" s="38"/>
      <c r="L295" s="166"/>
    </row>
    <row r="296" spans="1:12" ht="11.25">
      <c r="A296" s="97" t="s">
        <v>145</v>
      </c>
      <c r="B296" s="26" t="s">
        <v>25</v>
      </c>
      <c r="C296" s="26">
        <v>10020000</v>
      </c>
      <c r="D296" s="67">
        <f t="shared" si="26"/>
        <v>27</v>
      </c>
      <c r="E296" s="26" t="s">
        <v>17</v>
      </c>
      <c r="F296" s="145">
        <v>5</v>
      </c>
      <c r="G296" s="34">
        <v>12</v>
      </c>
      <c r="H296" s="38">
        <v>15</v>
      </c>
      <c r="I296" s="39"/>
      <c r="J296" s="37"/>
      <c r="K296" s="38"/>
      <c r="L296" s="166"/>
    </row>
    <row r="297" spans="1:12" ht="11.25">
      <c r="A297" s="813" t="s">
        <v>377</v>
      </c>
      <c r="B297" s="735" t="s">
        <v>25</v>
      </c>
      <c r="C297" s="735">
        <v>10020000</v>
      </c>
      <c r="D297" s="735">
        <f>SUM(G297:L297)</f>
        <v>30</v>
      </c>
      <c r="E297" s="735" t="s">
        <v>17</v>
      </c>
      <c r="F297" s="760">
        <v>4</v>
      </c>
      <c r="G297" s="701"/>
      <c r="H297" s="814">
        <v>30</v>
      </c>
      <c r="I297" s="703"/>
      <c r="J297" s="815"/>
      <c r="K297" s="702"/>
      <c r="L297" s="816"/>
    </row>
    <row r="298" spans="1:12" ht="11.25">
      <c r="A298" s="817" t="s">
        <v>254</v>
      </c>
      <c r="B298" s="734" t="s">
        <v>25</v>
      </c>
      <c r="C298" s="734">
        <v>10020000</v>
      </c>
      <c r="D298" s="735">
        <f t="shared" si="26"/>
        <v>27</v>
      </c>
      <c r="E298" s="734" t="s">
        <v>17</v>
      </c>
      <c r="F298" s="741">
        <v>3</v>
      </c>
      <c r="G298" s="737"/>
      <c r="H298" s="738"/>
      <c r="I298" s="739"/>
      <c r="J298" s="740">
        <v>12</v>
      </c>
      <c r="K298" s="738">
        <v>15</v>
      </c>
      <c r="L298" s="818"/>
    </row>
    <row r="299" spans="1:12" ht="11.25">
      <c r="A299" s="819" t="s">
        <v>255</v>
      </c>
      <c r="B299" s="734" t="s">
        <v>25</v>
      </c>
      <c r="C299" s="734">
        <v>10020000</v>
      </c>
      <c r="D299" s="735">
        <f t="shared" si="26"/>
        <v>30</v>
      </c>
      <c r="E299" s="734" t="s">
        <v>17</v>
      </c>
      <c r="F299" s="741">
        <v>4</v>
      </c>
      <c r="G299" s="737"/>
      <c r="H299" s="738"/>
      <c r="I299" s="739"/>
      <c r="J299" s="740">
        <v>15</v>
      </c>
      <c r="K299" s="738">
        <v>15</v>
      </c>
      <c r="L299" s="818"/>
    </row>
    <row r="300" spans="1:12" ht="12" thickBot="1">
      <c r="A300" s="820" t="s">
        <v>376</v>
      </c>
      <c r="B300" s="742" t="s">
        <v>25</v>
      </c>
      <c r="C300" s="742">
        <v>10020000</v>
      </c>
      <c r="D300" s="742">
        <f t="shared" si="26"/>
        <v>15</v>
      </c>
      <c r="E300" s="742" t="s">
        <v>17</v>
      </c>
      <c r="F300" s="761">
        <v>4</v>
      </c>
      <c r="G300" s="745"/>
      <c r="H300" s="821"/>
      <c r="I300" s="747"/>
      <c r="J300" s="748"/>
      <c r="K300" s="746">
        <v>15</v>
      </c>
      <c r="L300" s="822"/>
    </row>
    <row r="301" spans="1:12" ht="12" thickBot="1">
      <c r="A301" s="591" t="s">
        <v>378</v>
      </c>
      <c r="B301" s="151" t="s">
        <v>13</v>
      </c>
      <c r="C301" s="151">
        <v>10020000</v>
      </c>
      <c r="D301" s="151">
        <v>40</v>
      </c>
      <c r="E301" s="151" t="s">
        <v>14</v>
      </c>
      <c r="F301" s="199">
        <v>2</v>
      </c>
      <c r="G301" s="200"/>
      <c r="H301" s="201"/>
      <c r="I301" s="202"/>
      <c r="J301" s="203"/>
      <c r="K301" s="201"/>
      <c r="L301" s="204"/>
    </row>
    <row r="302" spans="1:12" ht="11.25" customHeight="1">
      <c r="A302" s="592" t="s">
        <v>379</v>
      </c>
      <c r="B302" s="127" t="s">
        <v>16</v>
      </c>
      <c r="C302" s="127">
        <v>10020000</v>
      </c>
      <c r="D302" s="127">
        <v>20</v>
      </c>
      <c r="E302" s="127" t="s">
        <v>14</v>
      </c>
      <c r="F302" s="156">
        <v>1</v>
      </c>
      <c r="G302" s="130"/>
      <c r="H302" s="32"/>
      <c r="I302" s="131"/>
      <c r="J302" s="132"/>
      <c r="K302" s="32"/>
      <c r="L302" s="133"/>
    </row>
    <row r="303" spans="1:12" ht="12.75" customHeight="1" thickBot="1">
      <c r="A303" s="593" t="s">
        <v>380</v>
      </c>
      <c r="B303" s="58" t="s">
        <v>16</v>
      </c>
      <c r="C303" s="58">
        <v>10020000</v>
      </c>
      <c r="D303" s="58">
        <v>20</v>
      </c>
      <c r="E303" s="58" t="s">
        <v>14</v>
      </c>
      <c r="F303" s="163">
        <v>1</v>
      </c>
      <c r="G303" s="90"/>
      <c r="H303" s="64"/>
      <c r="I303" s="65"/>
      <c r="J303" s="91"/>
      <c r="K303" s="64"/>
      <c r="L303" s="119"/>
    </row>
    <row r="304" spans="1:12" ht="22.5">
      <c r="A304" s="594" t="s">
        <v>381</v>
      </c>
      <c r="B304" s="67" t="s">
        <v>25</v>
      </c>
      <c r="C304" s="67">
        <v>10020000</v>
      </c>
      <c r="D304" s="67">
        <v>40</v>
      </c>
      <c r="E304" s="67" t="s">
        <v>14</v>
      </c>
      <c r="F304" s="143">
        <v>2</v>
      </c>
      <c r="G304" s="69"/>
      <c r="H304" s="70"/>
      <c r="I304" s="71"/>
      <c r="J304" s="72"/>
      <c r="K304" s="70"/>
      <c r="L304" s="144"/>
    </row>
    <row r="305" spans="1:12" ht="23.25" customHeight="1" thickBot="1">
      <c r="A305" s="595" t="s">
        <v>382</v>
      </c>
      <c r="B305" s="58" t="s">
        <v>25</v>
      </c>
      <c r="C305" s="58">
        <v>10020000</v>
      </c>
      <c r="D305" s="58">
        <v>40</v>
      </c>
      <c r="E305" s="58" t="s">
        <v>14</v>
      </c>
      <c r="F305" s="163">
        <v>2</v>
      </c>
      <c r="G305" s="90"/>
      <c r="H305" s="64"/>
      <c r="I305" s="65"/>
      <c r="J305" s="91"/>
      <c r="K305" s="64"/>
      <c r="L305" s="119"/>
    </row>
    <row r="306" spans="1:12" ht="12" thickBot="1">
      <c r="A306" s="989" t="s">
        <v>33</v>
      </c>
      <c r="B306" s="990"/>
      <c r="C306" s="991"/>
      <c r="D306" s="350">
        <f>SUM(D284:D300)</f>
        <v>327</v>
      </c>
      <c r="E306" s="980"/>
      <c r="F306" s="651">
        <f>SUM(F284:F300)</f>
        <v>55</v>
      </c>
      <c r="G306" s="291">
        <f aca="true" t="shared" si="27" ref="G306:L306">SUM(G284:G305)</f>
        <v>36</v>
      </c>
      <c r="H306" s="292">
        <f t="shared" si="27"/>
        <v>99</v>
      </c>
      <c r="I306" s="293">
        <f t="shared" si="27"/>
        <v>0</v>
      </c>
      <c r="J306" s="291">
        <f t="shared" si="27"/>
        <v>102</v>
      </c>
      <c r="K306" s="292">
        <f t="shared" si="27"/>
        <v>90</v>
      </c>
      <c r="L306" s="293">
        <f t="shared" si="27"/>
        <v>0</v>
      </c>
    </row>
    <row r="307" spans="1:12" ht="12" thickBot="1">
      <c r="A307" s="1009" t="s">
        <v>28</v>
      </c>
      <c r="B307" s="1010"/>
      <c r="C307" s="1011"/>
      <c r="D307" s="348">
        <f>SUM(D301:D305)</f>
        <v>160</v>
      </c>
      <c r="E307" s="981"/>
      <c r="F307" s="652">
        <f>SUM(F301:F305)</f>
        <v>8</v>
      </c>
      <c r="G307" s="648"/>
      <c r="H307" s="649"/>
      <c r="I307" s="650"/>
      <c r="J307" s="648"/>
      <c r="K307" s="649">
        <f>SUM(D301:D305)</f>
        <v>160</v>
      </c>
      <c r="L307" s="650"/>
    </row>
    <row r="308" spans="1:12" ht="12" thickBot="1">
      <c r="A308" s="1003" t="s">
        <v>19</v>
      </c>
      <c r="B308" s="1004"/>
      <c r="C308" s="1005"/>
      <c r="D308" s="349">
        <f>SUM(D306:D307)</f>
        <v>487</v>
      </c>
      <c r="E308" s="982"/>
      <c r="F308" s="349">
        <f>SUM(F306:F307)</f>
        <v>63</v>
      </c>
      <c r="G308" s="1012">
        <f>SUM(G306:L307)</f>
        <v>487</v>
      </c>
      <c r="H308" s="1013"/>
      <c r="I308" s="1013"/>
      <c r="J308" s="1013"/>
      <c r="K308" s="1013"/>
      <c r="L308" s="1014"/>
    </row>
    <row r="309" spans="1:12" s="208" customFormat="1" ht="12" thickBot="1">
      <c r="A309" s="877" t="s">
        <v>361</v>
      </c>
      <c r="B309" s="878"/>
      <c r="C309" s="878"/>
      <c r="D309" s="878"/>
      <c r="E309" s="878"/>
      <c r="F309" s="878"/>
      <c r="G309" s="878"/>
      <c r="H309" s="878"/>
      <c r="I309" s="878"/>
      <c r="J309" s="878"/>
      <c r="K309" s="878"/>
      <c r="L309" s="879"/>
    </row>
    <row r="310" spans="1:12" ht="12.75" customHeight="1">
      <c r="A310" s="986" t="s">
        <v>1</v>
      </c>
      <c r="B310" s="987" t="s">
        <v>2</v>
      </c>
      <c r="C310" s="987" t="s">
        <v>3</v>
      </c>
      <c r="D310" s="987" t="s">
        <v>4</v>
      </c>
      <c r="E310" s="987" t="s">
        <v>5</v>
      </c>
      <c r="F310" s="988" t="s">
        <v>6</v>
      </c>
      <c r="G310" s="992" t="s">
        <v>7</v>
      </c>
      <c r="H310" s="993"/>
      <c r="I310" s="994"/>
      <c r="J310" s="995" t="s">
        <v>8</v>
      </c>
      <c r="K310" s="993"/>
      <c r="L310" s="994"/>
    </row>
    <row r="311" spans="1:12" ht="24.75" customHeight="1" thickBot="1">
      <c r="A311" s="906"/>
      <c r="B311" s="890"/>
      <c r="C311" s="890"/>
      <c r="D311" s="890"/>
      <c r="E311" s="890"/>
      <c r="F311" s="892"/>
      <c r="G311" s="21" t="s">
        <v>9</v>
      </c>
      <c r="H311" s="22" t="s">
        <v>10</v>
      </c>
      <c r="I311" s="23" t="s">
        <v>11</v>
      </c>
      <c r="J311" s="24" t="s">
        <v>9</v>
      </c>
      <c r="K311" s="22" t="s">
        <v>10</v>
      </c>
      <c r="L311" s="23" t="s">
        <v>11</v>
      </c>
    </row>
    <row r="312" spans="1:12" ht="11.25">
      <c r="A312" s="579" t="s">
        <v>352</v>
      </c>
      <c r="B312" s="735" t="s">
        <v>13</v>
      </c>
      <c r="C312" s="735">
        <v>10020000</v>
      </c>
      <c r="D312" s="735">
        <f aca="true" t="shared" si="28" ref="D312:D317">SUM(G312:L312)</f>
        <v>12</v>
      </c>
      <c r="E312" s="735" t="s">
        <v>17</v>
      </c>
      <c r="F312" s="760">
        <v>1</v>
      </c>
      <c r="G312" s="701"/>
      <c r="H312" s="702"/>
      <c r="I312" s="703"/>
      <c r="J312" s="701">
        <v>12</v>
      </c>
      <c r="K312" s="702"/>
      <c r="L312" s="703"/>
    </row>
    <row r="313" spans="1:12" ht="11.25">
      <c r="A313" s="580" t="s">
        <v>353</v>
      </c>
      <c r="B313" s="734" t="s">
        <v>13</v>
      </c>
      <c r="C313" s="734">
        <v>10020000</v>
      </c>
      <c r="D313" s="734">
        <f t="shared" si="28"/>
        <v>12</v>
      </c>
      <c r="E313" s="734" t="s">
        <v>17</v>
      </c>
      <c r="F313" s="741">
        <v>1</v>
      </c>
      <c r="G313" s="737"/>
      <c r="H313" s="738"/>
      <c r="I313" s="739"/>
      <c r="J313" s="737">
        <v>12</v>
      </c>
      <c r="K313" s="738"/>
      <c r="L313" s="739"/>
    </row>
    <row r="314" spans="1:12" ht="11.25">
      <c r="A314" s="596" t="s">
        <v>355</v>
      </c>
      <c r="B314" s="734" t="s">
        <v>13</v>
      </c>
      <c r="C314" s="734">
        <v>10020000</v>
      </c>
      <c r="D314" s="734">
        <f t="shared" si="28"/>
        <v>12</v>
      </c>
      <c r="E314" s="734" t="s">
        <v>15</v>
      </c>
      <c r="F314" s="741">
        <v>1</v>
      </c>
      <c r="G314" s="737"/>
      <c r="H314" s="738"/>
      <c r="I314" s="739"/>
      <c r="J314" s="737"/>
      <c r="K314" s="738">
        <v>12</v>
      </c>
      <c r="L314" s="739"/>
    </row>
    <row r="315" spans="1:12" ht="12" thickBot="1">
      <c r="A315" s="597" t="s">
        <v>354</v>
      </c>
      <c r="B315" s="742" t="s">
        <v>13</v>
      </c>
      <c r="C315" s="742">
        <v>10020000</v>
      </c>
      <c r="D315" s="742">
        <f t="shared" si="28"/>
        <v>12</v>
      </c>
      <c r="E315" s="742" t="s">
        <v>15</v>
      </c>
      <c r="F315" s="761">
        <v>1</v>
      </c>
      <c r="G315" s="745"/>
      <c r="H315" s="746"/>
      <c r="I315" s="747"/>
      <c r="J315" s="745"/>
      <c r="K315" s="746">
        <v>12</v>
      </c>
      <c r="L315" s="762"/>
    </row>
    <row r="316" spans="1:12" ht="11.25">
      <c r="A316" s="579" t="s">
        <v>383</v>
      </c>
      <c r="B316" s="735" t="s">
        <v>16</v>
      </c>
      <c r="C316" s="735">
        <v>10020000</v>
      </c>
      <c r="D316" s="735">
        <f t="shared" si="28"/>
        <v>12</v>
      </c>
      <c r="E316" s="735" t="s">
        <v>15</v>
      </c>
      <c r="F316" s="760">
        <v>1</v>
      </c>
      <c r="G316" s="701"/>
      <c r="H316" s="702">
        <v>12</v>
      </c>
      <c r="I316" s="703"/>
      <c r="J316" s="701"/>
      <c r="K316" s="702"/>
      <c r="L316" s="703"/>
    </row>
    <row r="317" spans="1:12" ht="11.25">
      <c r="A317" s="211" t="s">
        <v>312</v>
      </c>
      <c r="B317" s="26" t="s">
        <v>16</v>
      </c>
      <c r="C317" s="26">
        <v>10020000</v>
      </c>
      <c r="D317" s="26">
        <f t="shared" si="28"/>
        <v>12</v>
      </c>
      <c r="E317" s="26" t="s">
        <v>15</v>
      </c>
      <c r="F317" s="145">
        <v>1</v>
      </c>
      <c r="G317" s="34"/>
      <c r="H317" s="38">
        <v>12</v>
      </c>
      <c r="I317" s="39"/>
      <c r="J317" s="34"/>
      <c r="K317" s="38"/>
      <c r="L317" s="39"/>
    </row>
    <row r="318" spans="1:12" ht="11.25">
      <c r="A318" s="211" t="s">
        <v>146</v>
      </c>
      <c r="B318" s="26" t="s">
        <v>16</v>
      </c>
      <c r="C318" s="26">
        <v>10020000</v>
      </c>
      <c r="D318" s="26">
        <f aca="true" t="shared" si="29" ref="D318:D323">SUM(G318:L318)</f>
        <v>12</v>
      </c>
      <c r="E318" s="26" t="s">
        <v>15</v>
      </c>
      <c r="F318" s="145">
        <v>1</v>
      </c>
      <c r="G318" s="34"/>
      <c r="H318" s="38">
        <v>12</v>
      </c>
      <c r="I318" s="39"/>
      <c r="J318" s="34"/>
      <c r="K318" s="38"/>
      <c r="L318" s="39"/>
    </row>
    <row r="319" spans="1:12" ht="11.25">
      <c r="A319" s="767" t="s">
        <v>462</v>
      </c>
      <c r="B319" s="26" t="s">
        <v>16</v>
      </c>
      <c r="C319" s="26">
        <v>10020000</v>
      </c>
      <c r="D319" s="26">
        <f t="shared" si="29"/>
        <v>12</v>
      </c>
      <c r="E319" s="26" t="s">
        <v>15</v>
      </c>
      <c r="F319" s="145">
        <v>1</v>
      </c>
      <c r="G319" s="34"/>
      <c r="H319" s="38">
        <v>12</v>
      </c>
      <c r="I319" s="39"/>
      <c r="J319" s="34"/>
      <c r="K319" s="38"/>
      <c r="L319" s="39"/>
    </row>
    <row r="320" spans="1:12" ht="11.25">
      <c r="A320" s="211" t="s">
        <v>118</v>
      </c>
      <c r="B320" s="26" t="s">
        <v>16</v>
      </c>
      <c r="C320" s="26">
        <v>10020000</v>
      </c>
      <c r="D320" s="26">
        <f t="shared" si="29"/>
        <v>15</v>
      </c>
      <c r="E320" s="26" t="s">
        <v>15</v>
      </c>
      <c r="F320" s="145">
        <v>2</v>
      </c>
      <c r="G320" s="34"/>
      <c r="H320" s="38"/>
      <c r="I320" s="39"/>
      <c r="J320" s="34">
        <v>15</v>
      </c>
      <c r="K320" s="38"/>
      <c r="L320" s="39"/>
    </row>
    <row r="321" spans="1:12" ht="11.25">
      <c r="A321" s="596" t="s">
        <v>384</v>
      </c>
      <c r="B321" s="734" t="s">
        <v>16</v>
      </c>
      <c r="C321" s="734">
        <v>10020000</v>
      </c>
      <c r="D321" s="734">
        <f t="shared" si="29"/>
        <v>15</v>
      </c>
      <c r="E321" s="734" t="s">
        <v>15</v>
      </c>
      <c r="F321" s="741">
        <v>1</v>
      </c>
      <c r="G321" s="737"/>
      <c r="H321" s="763"/>
      <c r="I321" s="739"/>
      <c r="J321" s="737"/>
      <c r="K321" s="738"/>
      <c r="L321" s="739">
        <v>15</v>
      </c>
    </row>
    <row r="322" spans="1:12" ht="11.25">
      <c r="A322" s="211" t="s">
        <v>119</v>
      </c>
      <c r="B322" s="734" t="s">
        <v>16</v>
      </c>
      <c r="C322" s="734">
        <v>10020000</v>
      </c>
      <c r="D322" s="734">
        <f t="shared" si="29"/>
        <v>15</v>
      </c>
      <c r="E322" s="734" t="s">
        <v>15</v>
      </c>
      <c r="F322" s="741">
        <v>1</v>
      </c>
      <c r="G322" s="737"/>
      <c r="H322" s="763"/>
      <c r="I322" s="739"/>
      <c r="J322" s="737"/>
      <c r="K322" s="738">
        <v>15</v>
      </c>
      <c r="L322" s="739"/>
    </row>
    <row r="323" spans="1:12" ht="11.25">
      <c r="A323" s="211" t="s">
        <v>120</v>
      </c>
      <c r="B323" s="734" t="s">
        <v>16</v>
      </c>
      <c r="C323" s="734">
        <v>10020000</v>
      </c>
      <c r="D323" s="734">
        <f t="shared" si="29"/>
        <v>15</v>
      </c>
      <c r="E323" s="734" t="s">
        <v>15</v>
      </c>
      <c r="F323" s="741">
        <v>1</v>
      </c>
      <c r="G323" s="737"/>
      <c r="H323" s="763"/>
      <c r="I323" s="739"/>
      <c r="J323" s="737"/>
      <c r="K323" s="738">
        <v>15</v>
      </c>
      <c r="L323" s="739"/>
    </row>
    <row r="324" spans="1:12" ht="12" thickBot="1">
      <c r="A324" s="598" t="s">
        <v>313</v>
      </c>
      <c r="B324" s="742" t="s">
        <v>16</v>
      </c>
      <c r="C324" s="742">
        <v>10020000</v>
      </c>
      <c r="D324" s="742">
        <f aca="true" t="shared" si="30" ref="D324:D330">SUM(G324:L324)</f>
        <v>12</v>
      </c>
      <c r="E324" s="742" t="s">
        <v>17</v>
      </c>
      <c r="F324" s="761">
        <v>1</v>
      </c>
      <c r="G324" s="745"/>
      <c r="H324" s="764"/>
      <c r="I324" s="747"/>
      <c r="J324" s="745"/>
      <c r="K324" s="746">
        <v>12</v>
      </c>
      <c r="L324" s="747"/>
    </row>
    <row r="325" spans="1:12" ht="11.25">
      <c r="A325" s="211" t="s">
        <v>147</v>
      </c>
      <c r="B325" s="734" t="s">
        <v>25</v>
      </c>
      <c r="C325" s="734">
        <v>10020000</v>
      </c>
      <c r="D325" s="734">
        <f t="shared" si="30"/>
        <v>12</v>
      </c>
      <c r="E325" s="734" t="s">
        <v>15</v>
      </c>
      <c r="F325" s="741">
        <v>1</v>
      </c>
      <c r="G325" s="737"/>
      <c r="H325" s="763">
        <v>12</v>
      </c>
      <c r="I325" s="739"/>
      <c r="J325" s="737"/>
      <c r="K325" s="738"/>
      <c r="L325" s="739"/>
    </row>
    <row r="326" spans="1:12" ht="11.25">
      <c r="A326" s="599" t="s">
        <v>121</v>
      </c>
      <c r="B326" s="734" t="s">
        <v>25</v>
      </c>
      <c r="C326" s="734">
        <v>10020000</v>
      </c>
      <c r="D326" s="734">
        <f t="shared" si="30"/>
        <v>15</v>
      </c>
      <c r="E326" s="734" t="s">
        <v>15</v>
      </c>
      <c r="F326" s="741">
        <v>2</v>
      </c>
      <c r="G326" s="737"/>
      <c r="H326" s="763">
        <v>15</v>
      </c>
      <c r="I326" s="739"/>
      <c r="J326" s="737"/>
      <c r="K326" s="738"/>
      <c r="L326" s="739"/>
    </row>
    <row r="327" spans="1:12" ht="11.25">
      <c r="A327" s="580" t="s">
        <v>385</v>
      </c>
      <c r="B327" s="734" t="s">
        <v>25</v>
      </c>
      <c r="C327" s="734">
        <v>10020000</v>
      </c>
      <c r="D327" s="734">
        <f t="shared" si="30"/>
        <v>15</v>
      </c>
      <c r="E327" s="734" t="s">
        <v>15</v>
      </c>
      <c r="F327" s="741">
        <v>2</v>
      </c>
      <c r="G327" s="737"/>
      <c r="H327" s="763">
        <v>15</v>
      </c>
      <c r="I327" s="739"/>
      <c r="J327" s="737"/>
      <c r="K327" s="738"/>
      <c r="L327" s="739"/>
    </row>
    <row r="328" spans="1:12" ht="11.25">
      <c r="A328" s="580" t="s">
        <v>461</v>
      </c>
      <c r="B328" s="735" t="s">
        <v>25</v>
      </c>
      <c r="C328" s="735">
        <v>10020000</v>
      </c>
      <c r="D328" s="734">
        <f t="shared" si="30"/>
        <v>12</v>
      </c>
      <c r="E328" s="735" t="s">
        <v>15</v>
      </c>
      <c r="F328" s="760">
        <v>1</v>
      </c>
      <c r="G328" s="701"/>
      <c r="H328" s="765"/>
      <c r="I328" s="703">
        <v>12</v>
      </c>
      <c r="J328" s="701"/>
      <c r="K328" s="702"/>
      <c r="L328" s="703"/>
    </row>
    <row r="329" spans="1:12" ht="11.25">
      <c r="A329" s="209" t="s">
        <v>0</v>
      </c>
      <c r="B329" s="26" t="s">
        <v>25</v>
      </c>
      <c r="C329" s="26">
        <v>10020000</v>
      </c>
      <c r="D329" s="26">
        <f t="shared" si="30"/>
        <v>15</v>
      </c>
      <c r="E329" s="26" t="s">
        <v>15</v>
      </c>
      <c r="F329" s="27">
        <v>2</v>
      </c>
      <c r="G329" s="34"/>
      <c r="H329" s="212">
        <v>15</v>
      </c>
      <c r="I329" s="39"/>
      <c r="J329" s="34"/>
      <c r="K329" s="38"/>
      <c r="L329" s="39"/>
    </row>
    <row r="330" spans="1:12" ht="12" thickBot="1">
      <c r="A330" s="210" t="s">
        <v>122</v>
      </c>
      <c r="B330" s="58" t="s">
        <v>25</v>
      </c>
      <c r="C330" s="58">
        <v>10020000</v>
      </c>
      <c r="D330" s="58">
        <f t="shared" si="30"/>
        <v>12</v>
      </c>
      <c r="E330" s="58" t="s">
        <v>15</v>
      </c>
      <c r="F330" s="163">
        <v>1</v>
      </c>
      <c r="G330" s="90"/>
      <c r="H330" s="213">
        <v>12</v>
      </c>
      <c r="I330" s="65"/>
      <c r="J330" s="90"/>
      <c r="K330" s="64"/>
      <c r="L330" s="65"/>
    </row>
    <row r="331" spans="1:12" ht="12" thickBot="1">
      <c r="A331" s="584" t="s">
        <v>357</v>
      </c>
      <c r="B331" s="151" t="s">
        <v>16</v>
      </c>
      <c r="C331" s="151">
        <v>10020000</v>
      </c>
      <c r="D331" s="151">
        <v>40</v>
      </c>
      <c r="E331" s="151" t="s">
        <v>14</v>
      </c>
      <c r="F331" s="199">
        <v>3</v>
      </c>
      <c r="G331" s="200"/>
      <c r="H331" s="201"/>
      <c r="I331" s="202"/>
      <c r="J331" s="200"/>
      <c r="K331" s="201"/>
      <c r="L331" s="202"/>
    </row>
    <row r="332" spans="1:12" ht="12" thickBot="1">
      <c r="A332" s="585" t="s">
        <v>358</v>
      </c>
      <c r="B332" s="116" t="s">
        <v>25</v>
      </c>
      <c r="C332" s="122">
        <v>10020000</v>
      </c>
      <c r="D332" s="116">
        <v>40</v>
      </c>
      <c r="E332" s="116" t="s">
        <v>14</v>
      </c>
      <c r="F332" s="117">
        <v>2</v>
      </c>
      <c r="G332" s="123"/>
      <c r="H332" s="124"/>
      <c r="I332" s="125"/>
      <c r="J332" s="123"/>
      <c r="K332" s="124"/>
      <c r="L332" s="125"/>
    </row>
    <row r="333" spans="1:12" ht="12" thickBot="1">
      <c r="A333" s="989" t="s">
        <v>33</v>
      </c>
      <c r="B333" s="990"/>
      <c r="C333" s="991"/>
      <c r="D333" s="350">
        <f>SUM(D312:D330)</f>
        <v>249</v>
      </c>
      <c r="E333" s="980"/>
      <c r="F333" s="350">
        <f>SUM(F312:F330)</f>
        <v>23</v>
      </c>
      <c r="G333" s="291">
        <f aca="true" t="shared" si="31" ref="G333:L333">SUM(G312:G332)</f>
        <v>0</v>
      </c>
      <c r="H333" s="292">
        <f t="shared" si="31"/>
        <v>117</v>
      </c>
      <c r="I333" s="293">
        <f t="shared" si="31"/>
        <v>12</v>
      </c>
      <c r="J333" s="291">
        <f t="shared" si="31"/>
        <v>39</v>
      </c>
      <c r="K333" s="292">
        <f t="shared" si="31"/>
        <v>66</v>
      </c>
      <c r="L333" s="293">
        <f t="shared" si="31"/>
        <v>15</v>
      </c>
    </row>
    <row r="334" spans="1:12" ht="12" thickBot="1">
      <c r="A334" s="1009" t="s">
        <v>28</v>
      </c>
      <c r="B334" s="1010"/>
      <c r="C334" s="1011"/>
      <c r="D334" s="348">
        <f>SUM(D331:D332)</f>
        <v>80</v>
      </c>
      <c r="E334" s="981"/>
      <c r="F334" s="652">
        <f>SUM(F331:F332)</f>
        <v>5</v>
      </c>
      <c r="G334" s="291"/>
      <c r="H334" s="292"/>
      <c r="I334" s="293"/>
      <c r="J334" s="291"/>
      <c r="K334" s="292">
        <f>SUM(D331:D332)</f>
        <v>80</v>
      </c>
      <c r="L334" s="293"/>
    </row>
    <row r="335" spans="1:12" ht="12" thickBot="1">
      <c r="A335" s="1003" t="s">
        <v>19</v>
      </c>
      <c r="B335" s="1004"/>
      <c r="C335" s="1005"/>
      <c r="D335" s="349">
        <f>SUM(D333:D334)</f>
        <v>329</v>
      </c>
      <c r="E335" s="982"/>
      <c r="F335" s="349">
        <f>SUM(F333:F334)</f>
        <v>28</v>
      </c>
      <c r="G335" s="1012">
        <f>SUM(G333:L334)</f>
        <v>329</v>
      </c>
      <c r="H335" s="1013"/>
      <c r="I335" s="1013"/>
      <c r="J335" s="1013"/>
      <c r="K335" s="1013"/>
      <c r="L335" s="1014"/>
    </row>
    <row r="336" spans="1:12" ht="12" thickBot="1">
      <c r="A336" s="1025" t="s">
        <v>362</v>
      </c>
      <c r="B336" s="1026"/>
      <c r="C336" s="1026"/>
      <c r="D336" s="1026"/>
      <c r="E336" s="1026"/>
      <c r="F336" s="1026"/>
      <c r="G336" s="1026"/>
      <c r="H336" s="1026"/>
      <c r="I336" s="1026"/>
      <c r="J336" s="1026"/>
      <c r="K336" s="1026"/>
      <c r="L336" s="1027"/>
    </row>
    <row r="337" spans="1:12" ht="12" thickBot="1">
      <c r="A337" s="1025" t="s">
        <v>169</v>
      </c>
      <c r="B337" s="1026"/>
      <c r="C337" s="1026"/>
      <c r="D337" s="1026"/>
      <c r="E337" s="1026"/>
      <c r="F337" s="1026"/>
      <c r="G337" s="1026"/>
      <c r="H337" s="1026"/>
      <c r="I337" s="1026"/>
      <c r="J337" s="1026"/>
      <c r="K337" s="1026"/>
      <c r="L337" s="1027"/>
    </row>
    <row r="338" spans="1:12" ht="11.25" customHeight="1">
      <c r="A338" s="975" t="s">
        <v>1</v>
      </c>
      <c r="B338" s="969" t="s">
        <v>2</v>
      </c>
      <c r="C338" s="969" t="s">
        <v>3</v>
      </c>
      <c r="D338" s="969" t="s">
        <v>4</v>
      </c>
      <c r="E338" s="969" t="s">
        <v>5</v>
      </c>
      <c r="F338" s="971" t="s">
        <v>6</v>
      </c>
      <c r="G338" s="948" t="s">
        <v>7</v>
      </c>
      <c r="H338" s="949"/>
      <c r="I338" s="950"/>
      <c r="J338" s="948" t="s">
        <v>8</v>
      </c>
      <c r="K338" s="949"/>
      <c r="L338" s="950"/>
    </row>
    <row r="339" spans="1:12" ht="24.75" customHeight="1" thickBot="1">
      <c r="A339" s="976"/>
      <c r="B339" s="970"/>
      <c r="C339" s="970"/>
      <c r="D339" s="970"/>
      <c r="E339" s="970"/>
      <c r="F339" s="972"/>
      <c r="G339" s="21" t="s">
        <v>9</v>
      </c>
      <c r="H339" s="22" t="s">
        <v>10</v>
      </c>
      <c r="I339" s="23" t="s">
        <v>11</v>
      </c>
      <c r="J339" s="24" t="s">
        <v>9</v>
      </c>
      <c r="K339" s="22" t="s">
        <v>10</v>
      </c>
      <c r="L339" s="23" t="s">
        <v>11</v>
      </c>
    </row>
    <row r="340" spans="1:12" ht="12" thickBot="1">
      <c r="A340" s="1028" t="s">
        <v>27</v>
      </c>
      <c r="B340" s="1029"/>
      <c r="C340" s="1029"/>
      <c r="D340" s="1029"/>
      <c r="E340" s="1029"/>
      <c r="F340" s="1029"/>
      <c r="G340" s="1029"/>
      <c r="H340" s="1029"/>
      <c r="I340" s="1029"/>
      <c r="J340" s="1029"/>
      <c r="K340" s="1029"/>
      <c r="L340" s="1030"/>
    </row>
    <row r="341" spans="1:12" ht="12" thickBot="1">
      <c r="A341" s="300" t="s">
        <v>273</v>
      </c>
      <c r="B341" s="122" t="s">
        <v>13</v>
      </c>
      <c r="C341" s="122">
        <v>10020000</v>
      </c>
      <c r="D341" s="122">
        <f>SUM(G341:L341)</f>
        <v>12</v>
      </c>
      <c r="E341" s="47" t="s">
        <v>17</v>
      </c>
      <c r="F341" s="280">
        <v>1</v>
      </c>
      <c r="G341" s="301"/>
      <c r="H341" s="302"/>
      <c r="I341" s="303"/>
      <c r="J341" s="301"/>
      <c r="K341" s="302">
        <v>12</v>
      </c>
      <c r="L341" s="304"/>
    </row>
    <row r="342" spans="1:12" ht="12" thickBot="1">
      <c r="A342" s="308" t="s">
        <v>274</v>
      </c>
      <c r="B342" s="151" t="s">
        <v>16</v>
      </c>
      <c r="C342" s="151">
        <v>10020000</v>
      </c>
      <c r="D342" s="151">
        <f>SUM(G342:L342)</f>
        <v>12</v>
      </c>
      <c r="E342" s="151" t="s">
        <v>17</v>
      </c>
      <c r="F342" s="199">
        <v>2</v>
      </c>
      <c r="G342" s="200"/>
      <c r="H342" s="201">
        <v>12</v>
      </c>
      <c r="I342" s="202"/>
      <c r="J342" s="200"/>
      <c r="K342" s="201"/>
      <c r="L342" s="204"/>
    </row>
    <row r="343" spans="1:12" ht="12" thickBot="1">
      <c r="A343" s="300" t="s">
        <v>275</v>
      </c>
      <c r="B343" s="122" t="s">
        <v>25</v>
      </c>
      <c r="C343" s="122">
        <v>10020000</v>
      </c>
      <c r="D343" s="122">
        <f>SUM(G343:L343)</f>
        <v>12</v>
      </c>
      <c r="E343" s="67" t="s">
        <v>17</v>
      </c>
      <c r="F343" s="280">
        <v>3</v>
      </c>
      <c r="G343" s="305">
        <v>12</v>
      </c>
      <c r="H343" s="306"/>
      <c r="I343" s="307"/>
      <c r="J343" s="305"/>
      <c r="K343" s="306"/>
      <c r="L343" s="137"/>
    </row>
    <row r="344" spans="1:12" ht="12" thickBot="1">
      <c r="A344" s="1028" t="s">
        <v>55</v>
      </c>
      <c r="B344" s="1029"/>
      <c r="C344" s="1029"/>
      <c r="D344" s="1029"/>
      <c r="E344" s="1029"/>
      <c r="F344" s="1029"/>
      <c r="G344" s="1029"/>
      <c r="H344" s="1029"/>
      <c r="I344" s="1029"/>
      <c r="J344" s="1029"/>
      <c r="K344" s="1029"/>
      <c r="L344" s="1030"/>
    </row>
    <row r="345" spans="1:12" ht="11.25">
      <c r="A345" s="142" t="s">
        <v>293</v>
      </c>
      <c r="B345" s="67" t="s">
        <v>13</v>
      </c>
      <c r="C345" s="67">
        <v>10020000</v>
      </c>
      <c r="D345" s="67">
        <f>SUM(G345:L345)</f>
        <v>12</v>
      </c>
      <c r="E345" s="26" t="s">
        <v>15</v>
      </c>
      <c r="F345" s="143">
        <v>1</v>
      </c>
      <c r="G345" s="130"/>
      <c r="H345" s="32"/>
      <c r="I345" s="131"/>
      <c r="J345" s="130">
        <v>12</v>
      </c>
      <c r="K345" s="32"/>
      <c r="L345" s="133"/>
    </row>
    <row r="346" spans="1:12" ht="11.25">
      <c r="A346" s="25" t="s">
        <v>276</v>
      </c>
      <c r="B346" s="26" t="s">
        <v>13</v>
      </c>
      <c r="C346" s="26">
        <v>10020000</v>
      </c>
      <c r="D346" s="26">
        <f>SUM(G346:L346)</f>
        <v>12</v>
      </c>
      <c r="E346" s="26" t="s">
        <v>17</v>
      </c>
      <c r="F346" s="145">
        <v>1</v>
      </c>
      <c r="G346" s="34"/>
      <c r="H346" s="38"/>
      <c r="I346" s="39"/>
      <c r="J346" s="34"/>
      <c r="K346" s="38">
        <v>12</v>
      </c>
      <c r="L346" s="166"/>
    </row>
    <row r="347" spans="1:12" ht="12" thickBot="1">
      <c r="A347" s="214" t="s">
        <v>277</v>
      </c>
      <c r="B347" s="47" t="s">
        <v>13</v>
      </c>
      <c r="C347" s="47">
        <v>10020000</v>
      </c>
      <c r="D347" s="47">
        <f>SUM(G347:L347)</f>
        <v>12</v>
      </c>
      <c r="E347" s="26" t="s">
        <v>15</v>
      </c>
      <c r="F347" s="146">
        <v>1</v>
      </c>
      <c r="G347" s="90"/>
      <c r="H347" s="64"/>
      <c r="I347" s="65"/>
      <c r="J347" s="90"/>
      <c r="K347" s="64">
        <v>12</v>
      </c>
      <c r="L347" s="119"/>
    </row>
    <row r="348" spans="1:12" ht="12" thickBot="1">
      <c r="A348" s="1028" t="s">
        <v>54</v>
      </c>
      <c r="B348" s="1029"/>
      <c r="C348" s="1029"/>
      <c r="D348" s="1029"/>
      <c r="E348" s="1029"/>
      <c r="F348" s="1029"/>
      <c r="G348" s="1029"/>
      <c r="H348" s="1029"/>
      <c r="I348" s="1029"/>
      <c r="J348" s="1029"/>
      <c r="K348" s="1029"/>
      <c r="L348" s="1030"/>
    </row>
    <row r="349" spans="1:12" ht="11.25">
      <c r="A349" s="66" t="s">
        <v>278</v>
      </c>
      <c r="B349" s="67" t="s">
        <v>13</v>
      </c>
      <c r="C349" s="67">
        <v>10020000</v>
      </c>
      <c r="D349" s="67">
        <f>SUM(G349:L349)</f>
        <v>12</v>
      </c>
      <c r="E349" s="26" t="s">
        <v>15</v>
      </c>
      <c r="F349" s="143">
        <v>1</v>
      </c>
      <c r="G349" s="130"/>
      <c r="H349" s="32"/>
      <c r="I349" s="131"/>
      <c r="J349" s="130"/>
      <c r="K349" s="32">
        <v>12</v>
      </c>
      <c r="L349" s="133"/>
    </row>
    <row r="350" spans="1:12" ht="12" thickBot="1">
      <c r="A350" s="57" t="s">
        <v>279</v>
      </c>
      <c r="B350" s="58" t="s">
        <v>13</v>
      </c>
      <c r="C350" s="58">
        <v>10020000</v>
      </c>
      <c r="D350" s="58">
        <f>SUM(G350:L350)</f>
        <v>15</v>
      </c>
      <c r="E350" s="58" t="s">
        <v>15</v>
      </c>
      <c r="F350" s="163">
        <v>1</v>
      </c>
      <c r="G350" s="90"/>
      <c r="H350" s="64"/>
      <c r="I350" s="65"/>
      <c r="J350" s="90"/>
      <c r="K350" s="64">
        <v>15</v>
      </c>
      <c r="L350" s="119"/>
    </row>
    <row r="351" spans="1:12" ht="11.25">
      <c r="A351" s="97" t="s">
        <v>281</v>
      </c>
      <c r="B351" s="26" t="s">
        <v>16</v>
      </c>
      <c r="C351" s="26">
        <v>10020000</v>
      </c>
      <c r="D351" s="67">
        <f aca="true" t="shared" si="32" ref="D351:D367">SUM(G351:L351)</f>
        <v>24</v>
      </c>
      <c r="E351" s="26" t="s">
        <v>15</v>
      </c>
      <c r="F351" s="145">
        <v>2</v>
      </c>
      <c r="G351" s="34"/>
      <c r="H351" s="38">
        <v>24</v>
      </c>
      <c r="I351" s="39"/>
      <c r="J351" s="34"/>
      <c r="K351" s="38"/>
      <c r="L351" s="166"/>
    </row>
    <row r="352" spans="1:12" ht="11.25">
      <c r="A352" s="600" t="s">
        <v>465</v>
      </c>
      <c r="B352" s="26" t="s">
        <v>16</v>
      </c>
      <c r="C352" s="26">
        <v>10020000</v>
      </c>
      <c r="D352" s="67">
        <f>SUM(G352:L352)</f>
        <v>15</v>
      </c>
      <c r="E352" s="26" t="s">
        <v>14</v>
      </c>
      <c r="F352" s="145">
        <v>1</v>
      </c>
      <c r="G352" s="34"/>
      <c r="H352" s="38">
        <v>15</v>
      </c>
      <c r="I352" s="39"/>
      <c r="J352" s="34"/>
      <c r="K352" s="38"/>
      <c r="L352" s="166"/>
    </row>
    <row r="353" spans="1:12" ht="11.25">
      <c r="A353" s="66" t="s">
        <v>280</v>
      </c>
      <c r="B353" s="67" t="s">
        <v>16</v>
      </c>
      <c r="C353" s="67">
        <v>10020000</v>
      </c>
      <c r="D353" s="67">
        <f>SUM(G353:L353)</f>
        <v>15</v>
      </c>
      <c r="E353" s="67" t="s">
        <v>17</v>
      </c>
      <c r="F353" s="143">
        <v>4</v>
      </c>
      <c r="G353" s="69"/>
      <c r="H353" s="70"/>
      <c r="I353" s="71"/>
      <c r="J353" s="69"/>
      <c r="K353" s="70">
        <v>15</v>
      </c>
      <c r="L353" s="144"/>
    </row>
    <row r="354" spans="1:12" ht="11.25">
      <c r="A354" s="25" t="s">
        <v>491</v>
      </c>
      <c r="B354" s="26" t="s">
        <v>16</v>
      </c>
      <c r="C354" s="26">
        <v>10020000</v>
      </c>
      <c r="D354" s="67">
        <f t="shared" si="32"/>
        <v>12</v>
      </c>
      <c r="E354" s="26" t="s">
        <v>17</v>
      </c>
      <c r="F354" s="145">
        <v>2</v>
      </c>
      <c r="G354" s="34"/>
      <c r="H354" s="38"/>
      <c r="I354" s="39"/>
      <c r="J354" s="34"/>
      <c r="K354" s="38">
        <v>12</v>
      </c>
      <c r="L354" s="166"/>
    </row>
    <row r="355" spans="1:13" ht="11.25" customHeight="1">
      <c r="A355" s="600" t="s">
        <v>464</v>
      </c>
      <c r="B355" s="26" t="s">
        <v>16</v>
      </c>
      <c r="C355" s="26">
        <v>10020000</v>
      </c>
      <c r="D355" s="67">
        <f t="shared" si="32"/>
        <v>15</v>
      </c>
      <c r="E355" s="26" t="s">
        <v>17</v>
      </c>
      <c r="F355" s="145">
        <v>3</v>
      </c>
      <c r="G355" s="34"/>
      <c r="H355" s="38"/>
      <c r="I355" s="39"/>
      <c r="J355" s="34"/>
      <c r="K355" s="38">
        <v>15</v>
      </c>
      <c r="L355" s="166"/>
      <c r="M355" s="40"/>
    </row>
    <row r="356" spans="1:12" ht="12" thickBot="1">
      <c r="A356" s="57" t="s">
        <v>282</v>
      </c>
      <c r="B356" s="58" t="s">
        <v>16</v>
      </c>
      <c r="C356" s="58">
        <v>10020000</v>
      </c>
      <c r="D356" s="58">
        <f t="shared" si="32"/>
        <v>15</v>
      </c>
      <c r="E356" s="58" t="s">
        <v>15</v>
      </c>
      <c r="F356" s="163">
        <v>4</v>
      </c>
      <c r="G356" s="90"/>
      <c r="H356" s="64"/>
      <c r="I356" s="65"/>
      <c r="J356" s="90"/>
      <c r="K356" s="64">
        <v>15</v>
      </c>
      <c r="L356" s="119"/>
    </row>
    <row r="357" spans="1:12" ht="11.25">
      <c r="A357" s="66" t="s">
        <v>283</v>
      </c>
      <c r="B357" s="67" t="s">
        <v>25</v>
      </c>
      <c r="C357" s="67">
        <v>10020000</v>
      </c>
      <c r="D357" s="67">
        <f t="shared" si="32"/>
        <v>15</v>
      </c>
      <c r="E357" s="67" t="s">
        <v>17</v>
      </c>
      <c r="F357" s="143">
        <v>2</v>
      </c>
      <c r="G357" s="69"/>
      <c r="H357" s="70">
        <v>15</v>
      </c>
      <c r="I357" s="71"/>
      <c r="J357" s="69"/>
      <c r="K357" s="70"/>
      <c r="L357" s="144"/>
    </row>
    <row r="358" spans="1:12" ht="11.25">
      <c r="A358" s="25" t="s">
        <v>284</v>
      </c>
      <c r="B358" s="26" t="s">
        <v>25</v>
      </c>
      <c r="C358" s="26">
        <v>10020000</v>
      </c>
      <c r="D358" s="67">
        <f t="shared" si="32"/>
        <v>12</v>
      </c>
      <c r="E358" s="26" t="s">
        <v>15</v>
      </c>
      <c r="F358" s="145">
        <v>2</v>
      </c>
      <c r="G358" s="34"/>
      <c r="H358" s="38">
        <v>12</v>
      </c>
      <c r="I358" s="39"/>
      <c r="J358" s="34"/>
      <c r="K358" s="38"/>
      <c r="L358" s="166"/>
    </row>
    <row r="359" spans="1:12" ht="11.25">
      <c r="A359" s="530" t="s">
        <v>463</v>
      </c>
      <c r="B359" s="26" t="s">
        <v>25</v>
      </c>
      <c r="C359" s="26">
        <v>10020000</v>
      </c>
      <c r="D359" s="67">
        <f t="shared" si="32"/>
        <v>15</v>
      </c>
      <c r="E359" s="26" t="s">
        <v>15</v>
      </c>
      <c r="F359" s="145">
        <v>2</v>
      </c>
      <c r="G359" s="34"/>
      <c r="H359" s="38">
        <v>15</v>
      </c>
      <c r="I359" s="39"/>
      <c r="J359" s="34"/>
      <c r="K359" s="38"/>
      <c r="L359" s="166"/>
    </row>
    <row r="360" spans="1:12" ht="11.25">
      <c r="A360" s="25" t="s">
        <v>285</v>
      </c>
      <c r="B360" s="26" t="s">
        <v>25</v>
      </c>
      <c r="C360" s="26">
        <v>10020000</v>
      </c>
      <c r="D360" s="67">
        <f t="shared" si="32"/>
        <v>15</v>
      </c>
      <c r="E360" s="26" t="s">
        <v>15</v>
      </c>
      <c r="F360" s="145">
        <v>3</v>
      </c>
      <c r="G360" s="34"/>
      <c r="H360" s="38">
        <v>15</v>
      </c>
      <c r="I360" s="39"/>
      <c r="J360" s="34"/>
      <c r="K360" s="38"/>
      <c r="L360" s="166"/>
    </row>
    <row r="361" spans="1:12" ht="11.25">
      <c r="A361" s="97" t="s">
        <v>286</v>
      </c>
      <c r="B361" s="26" t="s">
        <v>25</v>
      </c>
      <c r="C361" s="26">
        <v>10020000</v>
      </c>
      <c r="D361" s="67">
        <f t="shared" si="32"/>
        <v>15</v>
      </c>
      <c r="E361" s="26" t="s">
        <v>17</v>
      </c>
      <c r="F361" s="145">
        <v>4</v>
      </c>
      <c r="G361" s="34"/>
      <c r="H361" s="38">
        <v>15</v>
      </c>
      <c r="I361" s="39"/>
      <c r="J361" s="34"/>
      <c r="K361" s="38"/>
      <c r="L361" s="166"/>
    </row>
    <row r="362" spans="1:12" ht="11.25">
      <c r="A362" s="25" t="s">
        <v>287</v>
      </c>
      <c r="B362" s="26" t="s">
        <v>25</v>
      </c>
      <c r="C362" s="26">
        <v>10020000</v>
      </c>
      <c r="D362" s="67">
        <f t="shared" si="32"/>
        <v>24</v>
      </c>
      <c r="E362" s="26" t="s">
        <v>17</v>
      </c>
      <c r="F362" s="145">
        <v>4</v>
      </c>
      <c r="G362" s="34"/>
      <c r="H362" s="38">
        <v>24</v>
      </c>
      <c r="I362" s="39"/>
      <c r="J362" s="34"/>
      <c r="K362" s="38"/>
      <c r="L362" s="166"/>
    </row>
    <row r="363" spans="1:12" ht="11.25">
      <c r="A363" s="97" t="s">
        <v>288</v>
      </c>
      <c r="B363" s="26" t="s">
        <v>25</v>
      </c>
      <c r="C363" s="26">
        <v>10020000</v>
      </c>
      <c r="D363" s="67">
        <f t="shared" si="32"/>
        <v>12</v>
      </c>
      <c r="E363" s="26" t="s">
        <v>15</v>
      </c>
      <c r="F363" s="145">
        <v>2</v>
      </c>
      <c r="G363" s="34"/>
      <c r="H363" s="38"/>
      <c r="I363" s="39"/>
      <c r="J363" s="34"/>
      <c r="K363" s="38">
        <v>12</v>
      </c>
      <c r="L363" s="166"/>
    </row>
    <row r="364" spans="1:12" ht="11.25">
      <c r="A364" s="97" t="s">
        <v>289</v>
      </c>
      <c r="B364" s="26" t="s">
        <v>25</v>
      </c>
      <c r="C364" s="26">
        <v>10020000</v>
      </c>
      <c r="D364" s="67">
        <f t="shared" si="32"/>
        <v>15</v>
      </c>
      <c r="E364" s="26" t="s">
        <v>15</v>
      </c>
      <c r="F364" s="145">
        <v>3</v>
      </c>
      <c r="G364" s="34"/>
      <c r="H364" s="38"/>
      <c r="I364" s="39"/>
      <c r="J364" s="34"/>
      <c r="K364" s="38">
        <v>15</v>
      </c>
      <c r="L364" s="166"/>
    </row>
    <row r="365" spans="1:12" ht="11.25">
      <c r="A365" s="97" t="s">
        <v>290</v>
      </c>
      <c r="B365" s="26" t="s">
        <v>25</v>
      </c>
      <c r="C365" s="26">
        <v>10020000</v>
      </c>
      <c r="D365" s="67">
        <f t="shared" si="32"/>
        <v>12</v>
      </c>
      <c r="E365" s="26" t="s">
        <v>15</v>
      </c>
      <c r="F365" s="145">
        <v>1</v>
      </c>
      <c r="G365" s="34"/>
      <c r="H365" s="38"/>
      <c r="I365" s="39"/>
      <c r="J365" s="34"/>
      <c r="K365" s="38">
        <v>12</v>
      </c>
      <c r="L365" s="166"/>
    </row>
    <row r="366" spans="1:12" ht="22.5">
      <c r="A366" s="97" t="s">
        <v>291</v>
      </c>
      <c r="B366" s="26" t="s">
        <v>25</v>
      </c>
      <c r="C366" s="26">
        <v>10020000</v>
      </c>
      <c r="D366" s="67">
        <f t="shared" si="32"/>
        <v>15</v>
      </c>
      <c r="E366" s="26" t="s">
        <v>15</v>
      </c>
      <c r="F366" s="145">
        <v>2</v>
      </c>
      <c r="G366" s="34"/>
      <c r="H366" s="38"/>
      <c r="I366" s="39"/>
      <c r="J366" s="34"/>
      <c r="K366" s="38">
        <v>15</v>
      </c>
      <c r="L366" s="166"/>
    </row>
    <row r="367" spans="1:12" ht="12" thickBot="1">
      <c r="A367" s="190" t="s">
        <v>292</v>
      </c>
      <c r="B367" s="58" t="s">
        <v>25</v>
      </c>
      <c r="C367" s="58">
        <v>10020000</v>
      </c>
      <c r="D367" s="58">
        <f t="shared" si="32"/>
        <v>15</v>
      </c>
      <c r="E367" s="58" t="s">
        <v>17</v>
      </c>
      <c r="F367" s="163">
        <v>2</v>
      </c>
      <c r="G367" s="90"/>
      <c r="H367" s="64"/>
      <c r="I367" s="65"/>
      <c r="J367" s="90"/>
      <c r="K367" s="64">
        <v>15</v>
      </c>
      <c r="L367" s="119"/>
    </row>
    <row r="368" spans="1:12" ht="11.25">
      <c r="A368" s="540" t="s">
        <v>386</v>
      </c>
      <c r="B368" s="249" t="s">
        <v>13</v>
      </c>
      <c r="C368" s="67">
        <v>10020000</v>
      </c>
      <c r="D368" s="67">
        <v>20</v>
      </c>
      <c r="E368" s="67" t="s">
        <v>14</v>
      </c>
      <c r="F368" s="143">
        <v>1</v>
      </c>
      <c r="G368" s="69"/>
      <c r="H368" s="70"/>
      <c r="I368" s="71"/>
      <c r="J368" s="69"/>
      <c r="K368" s="70"/>
      <c r="L368" s="144"/>
    </row>
    <row r="369" spans="1:12" ht="12.75" customHeight="1" thickBot="1">
      <c r="A369" s="526" t="s">
        <v>387</v>
      </c>
      <c r="B369" s="173" t="s">
        <v>13</v>
      </c>
      <c r="C369" s="58">
        <v>10020000</v>
      </c>
      <c r="D369" s="58">
        <v>20</v>
      </c>
      <c r="E369" s="58" t="s">
        <v>14</v>
      </c>
      <c r="F369" s="163">
        <v>1</v>
      </c>
      <c r="G369" s="90"/>
      <c r="H369" s="64"/>
      <c r="I369" s="65"/>
      <c r="J369" s="90"/>
      <c r="K369" s="64"/>
      <c r="L369" s="119"/>
    </row>
    <row r="370" spans="1:12" ht="22.5">
      <c r="A370" s="540" t="s">
        <v>388</v>
      </c>
      <c r="B370" s="67" t="s">
        <v>16</v>
      </c>
      <c r="C370" s="67">
        <v>10020000</v>
      </c>
      <c r="D370" s="67">
        <v>40</v>
      </c>
      <c r="E370" s="67" t="s">
        <v>14</v>
      </c>
      <c r="F370" s="143">
        <v>2</v>
      </c>
      <c r="G370" s="69"/>
      <c r="H370" s="70"/>
      <c r="I370" s="71"/>
      <c r="J370" s="69"/>
      <c r="K370" s="70"/>
      <c r="L370" s="144"/>
    </row>
    <row r="371" spans="1:12" ht="23.25" thickBot="1">
      <c r="A371" s="526" t="s">
        <v>389</v>
      </c>
      <c r="B371" s="58" t="s">
        <v>16</v>
      </c>
      <c r="C371" s="58">
        <v>10020000</v>
      </c>
      <c r="D371" s="58">
        <v>20</v>
      </c>
      <c r="E371" s="58" t="s">
        <v>14</v>
      </c>
      <c r="F371" s="163">
        <v>1</v>
      </c>
      <c r="G371" s="90"/>
      <c r="H371" s="64"/>
      <c r="I371" s="65"/>
      <c r="J371" s="90"/>
      <c r="K371" s="64"/>
      <c r="L371" s="119"/>
    </row>
    <row r="372" spans="1:13" ht="11.25" customHeight="1">
      <c r="A372" s="540" t="s">
        <v>390</v>
      </c>
      <c r="B372" s="67" t="s">
        <v>25</v>
      </c>
      <c r="C372" s="67">
        <v>10020000</v>
      </c>
      <c r="D372" s="67">
        <v>20</v>
      </c>
      <c r="E372" s="67" t="s">
        <v>14</v>
      </c>
      <c r="F372" s="143">
        <v>1</v>
      </c>
      <c r="G372" s="69"/>
      <c r="H372" s="70"/>
      <c r="I372" s="71"/>
      <c r="J372" s="69"/>
      <c r="K372" s="70"/>
      <c r="L372" s="144"/>
      <c r="M372" s="215"/>
    </row>
    <row r="373" spans="1:13" ht="23.25" thickBot="1">
      <c r="A373" s="539" t="s">
        <v>391</v>
      </c>
      <c r="B373" s="172" t="s">
        <v>25</v>
      </c>
      <c r="C373" s="26">
        <v>10020000</v>
      </c>
      <c r="D373" s="67">
        <v>40</v>
      </c>
      <c r="E373" s="26" t="s">
        <v>14</v>
      </c>
      <c r="F373" s="145">
        <v>2</v>
      </c>
      <c r="G373" s="43"/>
      <c r="H373" s="44"/>
      <c r="I373" s="45"/>
      <c r="J373" s="43"/>
      <c r="K373" s="44"/>
      <c r="L373" s="166"/>
      <c r="M373" s="215"/>
    </row>
    <row r="374" spans="1:13" ht="12" customHeight="1" thickBot="1">
      <c r="A374" s="951" t="s">
        <v>114</v>
      </c>
      <c r="B374" s="952"/>
      <c r="C374" s="953"/>
      <c r="D374" s="350">
        <f>SUM(D341:D343,D345:D347,D349:D367)</f>
        <v>360</v>
      </c>
      <c r="E374" s="977"/>
      <c r="F374" s="651">
        <f aca="true" t="shared" si="33" ref="F374:L374">SUM(F341:F343,F345:F347,F349:F367)</f>
        <v>54</v>
      </c>
      <c r="G374" s="297">
        <f t="shared" si="33"/>
        <v>12</v>
      </c>
      <c r="H374" s="298">
        <f t="shared" si="33"/>
        <v>147</v>
      </c>
      <c r="I374" s="299">
        <f t="shared" si="33"/>
        <v>0</v>
      </c>
      <c r="J374" s="297">
        <f t="shared" si="33"/>
        <v>12</v>
      </c>
      <c r="K374" s="298">
        <f t="shared" si="33"/>
        <v>189</v>
      </c>
      <c r="L374" s="299">
        <f t="shared" si="33"/>
        <v>0</v>
      </c>
      <c r="M374" s="215"/>
    </row>
    <row r="375" spans="1:13" ht="12" customHeight="1" thickBot="1">
      <c r="A375" s="1009" t="s">
        <v>28</v>
      </c>
      <c r="B375" s="1010"/>
      <c r="C375" s="1011"/>
      <c r="D375" s="351">
        <f>SUM(D368:D373)</f>
        <v>160</v>
      </c>
      <c r="E375" s="978"/>
      <c r="F375" s="652">
        <f>SUM(F368:F373)</f>
        <v>8</v>
      </c>
      <c r="G375" s="648"/>
      <c r="H375" s="649"/>
      <c r="I375" s="650"/>
      <c r="J375" s="648"/>
      <c r="K375" s="649">
        <f>SUM(D368:D373)</f>
        <v>160</v>
      </c>
      <c r="L375" s="650"/>
      <c r="M375" s="215"/>
    </row>
    <row r="376" spans="1:13" ht="12" thickBot="1">
      <c r="A376" s="954" t="s">
        <v>19</v>
      </c>
      <c r="B376" s="955"/>
      <c r="C376" s="956"/>
      <c r="D376" s="349">
        <f>SUM(D374:D375)</f>
        <v>520</v>
      </c>
      <c r="E376" s="979"/>
      <c r="F376" s="349">
        <f>SUM(F374:F375)</f>
        <v>62</v>
      </c>
      <c r="G376" s="957">
        <f>SUM(G374:L375)</f>
        <v>520</v>
      </c>
      <c r="H376" s="958"/>
      <c r="I376" s="958"/>
      <c r="J376" s="958"/>
      <c r="K376" s="958"/>
      <c r="L376" s="959"/>
      <c r="M376" s="215"/>
    </row>
    <row r="377" spans="1:13" ht="12" thickBot="1">
      <c r="A377" s="877" t="s">
        <v>466</v>
      </c>
      <c r="B377" s="878"/>
      <c r="C377" s="878"/>
      <c r="D377" s="878"/>
      <c r="E377" s="878"/>
      <c r="F377" s="878"/>
      <c r="G377" s="878"/>
      <c r="H377" s="878"/>
      <c r="I377" s="878"/>
      <c r="J377" s="878"/>
      <c r="K377" s="878"/>
      <c r="L377" s="879"/>
      <c r="M377" s="215"/>
    </row>
    <row r="378" spans="1:13" ht="11.25" customHeight="1">
      <c r="A378" s="975" t="s">
        <v>1</v>
      </c>
      <c r="B378" s="969" t="s">
        <v>2</v>
      </c>
      <c r="C378" s="969" t="s">
        <v>3</v>
      </c>
      <c r="D378" s="969" t="s">
        <v>4</v>
      </c>
      <c r="E378" s="969" t="s">
        <v>5</v>
      </c>
      <c r="F378" s="971" t="s">
        <v>6</v>
      </c>
      <c r="G378" s="948" t="s">
        <v>7</v>
      </c>
      <c r="H378" s="949"/>
      <c r="I378" s="950"/>
      <c r="J378" s="948" t="s">
        <v>8</v>
      </c>
      <c r="K378" s="949"/>
      <c r="L378" s="950"/>
      <c r="M378" s="215"/>
    </row>
    <row r="379" spans="1:13" ht="24.75" customHeight="1" thickBot="1">
      <c r="A379" s="976"/>
      <c r="B379" s="970"/>
      <c r="C379" s="970"/>
      <c r="D379" s="970"/>
      <c r="E379" s="970"/>
      <c r="F379" s="972"/>
      <c r="G379" s="21" t="s">
        <v>9</v>
      </c>
      <c r="H379" s="22" t="s">
        <v>10</v>
      </c>
      <c r="I379" s="23" t="s">
        <v>11</v>
      </c>
      <c r="J379" s="24" t="s">
        <v>9</v>
      </c>
      <c r="K379" s="22" t="s">
        <v>10</v>
      </c>
      <c r="L379" s="23" t="s">
        <v>11</v>
      </c>
      <c r="M379" s="215"/>
    </row>
    <row r="380" spans="1:13" ht="11.25">
      <c r="A380" s="564" t="s">
        <v>392</v>
      </c>
      <c r="B380" s="107" t="s">
        <v>13</v>
      </c>
      <c r="C380" s="107">
        <v>10020000</v>
      </c>
      <c r="D380" s="107">
        <f aca="true" t="shared" si="34" ref="D380:D385">SUM(G380:L380)</f>
        <v>12</v>
      </c>
      <c r="E380" s="107" t="s">
        <v>17</v>
      </c>
      <c r="F380" s="68">
        <v>1</v>
      </c>
      <c r="G380" s="86"/>
      <c r="H380" s="87"/>
      <c r="I380" s="88"/>
      <c r="J380" s="86">
        <v>12</v>
      </c>
      <c r="K380" s="87"/>
      <c r="L380" s="88"/>
      <c r="M380" s="215"/>
    </row>
    <row r="381" spans="1:13" ht="11.25">
      <c r="A381" s="580" t="s">
        <v>393</v>
      </c>
      <c r="B381" s="42" t="s">
        <v>13</v>
      </c>
      <c r="C381" s="42">
        <v>10020000</v>
      </c>
      <c r="D381" s="42">
        <f t="shared" si="34"/>
        <v>12</v>
      </c>
      <c r="E381" s="42" t="s">
        <v>17</v>
      </c>
      <c r="F381" s="27">
        <v>1</v>
      </c>
      <c r="G381" s="43"/>
      <c r="H381" s="44"/>
      <c r="I381" s="45"/>
      <c r="J381" s="43">
        <v>12</v>
      </c>
      <c r="K381" s="44"/>
      <c r="L381" s="45"/>
      <c r="M381" s="215"/>
    </row>
    <row r="382" spans="1:13" ht="11.25">
      <c r="A382" s="596" t="s">
        <v>355</v>
      </c>
      <c r="B382" s="42" t="s">
        <v>13</v>
      </c>
      <c r="C382" s="42">
        <v>10020000</v>
      </c>
      <c r="D382" s="42">
        <f t="shared" si="34"/>
        <v>12</v>
      </c>
      <c r="E382" s="42" t="s">
        <v>15</v>
      </c>
      <c r="F382" s="27">
        <v>1</v>
      </c>
      <c r="G382" s="43"/>
      <c r="H382" s="44"/>
      <c r="I382" s="45"/>
      <c r="J382" s="43"/>
      <c r="K382" s="44">
        <v>12</v>
      </c>
      <c r="L382" s="45"/>
      <c r="M382" s="215"/>
    </row>
    <row r="383" spans="1:13" ht="12" thickBot="1">
      <c r="A383" s="597" t="s">
        <v>394</v>
      </c>
      <c r="B383" s="110" t="s">
        <v>13</v>
      </c>
      <c r="C383" s="110">
        <v>10020000</v>
      </c>
      <c r="D383" s="110">
        <f t="shared" si="34"/>
        <v>12</v>
      </c>
      <c r="E383" s="110" t="s">
        <v>15</v>
      </c>
      <c r="F383" s="59">
        <v>1</v>
      </c>
      <c r="G383" s="60"/>
      <c r="H383" s="61"/>
      <c r="I383" s="62"/>
      <c r="J383" s="60"/>
      <c r="K383" s="61">
        <v>12</v>
      </c>
      <c r="L383" s="62"/>
      <c r="M383" s="340"/>
    </row>
    <row r="384" spans="1:13" ht="11.25">
      <c r="A384" s="579" t="s">
        <v>383</v>
      </c>
      <c r="B384" s="107" t="s">
        <v>16</v>
      </c>
      <c r="C384" s="107">
        <v>10020000</v>
      </c>
      <c r="D384" s="107">
        <f t="shared" si="34"/>
        <v>12</v>
      </c>
      <c r="E384" s="107" t="s">
        <v>15</v>
      </c>
      <c r="F384" s="68">
        <v>1</v>
      </c>
      <c r="G384" s="86"/>
      <c r="H384" s="87">
        <v>12</v>
      </c>
      <c r="I384" s="88"/>
      <c r="J384" s="86"/>
      <c r="K384" s="87"/>
      <c r="L384" s="88"/>
      <c r="M384" s="340"/>
    </row>
    <row r="385" spans="1:13" ht="11.25">
      <c r="A385" s="211" t="s">
        <v>312</v>
      </c>
      <c r="B385" s="42" t="s">
        <v>16</v>
      </c>
      <c r="C385" s="42">
        <v>10020000</v>
      </c>
      <c r="D385" s="42">
        <f t="shared" si="34"/>
        <v>12</v>
      </c>
      <c r="E385" s="42" t="s">
        <v>15</v>
      </c>
      <c r="F385" s="27">
        <v>1</v>
      </c>
      <c r="G385" s="43"/>
      <c r="H385" s="44">
        <v>12</v>
      </c>
      <c r="I385" s="45"/>
      <c r="J385" s="43"/>
      <c r="K385" s="44"/>
      <c r="L385" s="45"/>
      <c r="M385" s="340"/>
    </row>
    <row r="386" spans="1:13" ht="11.25">
      <c r="A386" s="211" t="s">
        <v>146</v>
      </c>
      <c r="B386" s="42" t="s">
        <v>16</v>
      </c>
      <c r="C386" s="42">
        <v>10020000</v>
      </c>
      <c r="D386" s="42">
        <f aca="true" t="shared" si="35" ref="D386:D391">SUM(G386:L386)</f>
        <v>12</v>
      </c>
      <c r="E386" s="42" t="s">
        <v>15</v>
      </c>
      <c r="F386" s="27">
        <v>1</v>
      </c>
      <c r="G386" s="43"/>
      <c r="H386" s="44">
        <v>12</v>
      </c>
      <c r="I386" s="45"/>
      <c r="J386" s="43"/>
      <c r="K386" s="44"/>
      <c r="L386" s="45"/>
      <c r="M386" s="215"/>
    </row>
    <row r="387" spans="1:13" ht="11.25">
      <c r="A387" s="767" t="s">
        <v>462</v>
      </c>
      <c r="B387" s="42" t="s">
        <v>16</v>
      </c>
      <c r="C387" s="42">
        <v>10020000</v>
      </c>
      <c r="D387" s="42">
        <f t="shared" si="35"/>
        <v>12</v>
      </c>
      <c r="E387" s="42" t="s">
        <v>15</v>
      </c>
      <c r="F387" s="27">
        <v>1</v>
      </c>
      <c r="G387" s="43"/>
      <c r="H387" s="44">
        <v>12</v>
      </c>
      <c r="I387" s="45"/>
      <c r="J387" s="43"/>
      <c r="K387" s="44"/>
      <c r="L387" s="45"/>
      <c r="M387" s="215"/>
    </row>
    <row r="388" spans="1:12" ht="11.25">
      <c r="A388" s="211" t="s">
        <v>118</v>
      </c>
      <c r="B388" s="42" t="s">
        <v>16</v>
      </c>
      <c r="C388" s="42">
        <v>10020000</v>
      </c>
      <c r="D388" s="42">
        <f t="shared" si="35"/>
        <v>15</v>
      </c>
      <c r="E388" s="42" t="s">
        <v>15</v>
      </c>
      <c r="F388" s="27">
        <v>2</v>
      </c>
      <c r="G388" s="43"/>
      <c r="H388" s="44"/>
      <c r="I388" s="45"/>
      <c r="J388" s="43">
        <v>15</v>
      </c>
      <c r="K388" s="44"/>
      <c r="L388" s="45"/>
    </row>
    <row r="389" spans="1:13" ht="11.25">
      <c r="A389" s="596" t="s">
        <v>384</v>
      </c>
      <c r="B389" s="42" t="s">
        <v>16</v>
      </c>
      <c r="C389" s="42">
        <v>10020000</v>
      </c>
      <c r="D389" s="42">
        <f t="shared" si="35"/>
        <v>15</v>
      </c>
      <c r="E389" s="42" t="s">
        <v>15</v>
      </c>
      <c r="F389" s="27">
        <v>1</v>
      </c>
      <c r="G389" s="43"/>
      <c r="H389" s="768"/>
      <c r="I389" s="45"/>
      <c r="J389" s="43"/>
      <c r="K389" s="44"/>
      <c r="L389" s="45">
        <v>15</v>
      </c>
      <c r="M389" s="216"/>
    </row>
    <row r="390" spans="1:13" ht="11.25">
      <c r="A390" s="211" t="s">
        <v>119</v>
      </c>
      <c r="B390" s="42" t="s">
        <v>16</v>
      </c>
      <c r="C390" s="42">
        <v>10020000</v>
      </c>
      <c r="D390" s="42">
        <f t="shared" si="35"/>
        <v>15</v>
      </c>
      <c r="E390" s="42" t="s">
        <v>15</v>
      </c>
      <c r="F390" s="27">
        <v>1</v>
      </c>
      <c r="G390" s="43"/>
      <c r="H390" s="768"/>
      <c r="I390" s="45"/>
      <c r="J390" s="43"/>
      <c r="K390" s="44">
        <v>15</v>
      </c>
      <c r="L390" s="45"/>
      <c r="M390" s="215"/>
    </row>
    <row r="391" spans="1:13" ht="11.25">
      <c r="A391" s="211" t="s">
        <v>120</v>
      </c>
      <c r="B391" s="42" t="s">
        <v>16</v>
      </c>
      <c r="C391" s="42">
        <v>10020000</v>
      </c>
      <c r="D391" s="42">
        <f t="shared" si="35"/>
        <v>15</v>
      </c>
      <c r="E391" s="42" t="s">
        <v>15</v>
      </c>
      <c r="F391" s="27">
        <v>1</v>
      </c>
      <c r="G391" s="43"/>
      <c r="H391" s="768"/>
      <c r="I391" s="45"/>
      <c r="J391" s="43"/>
      <c r="K391" s="44">
        <v>15</v>
      </c>
      <c r="L391" s="45"/>
      <c r="M391" s="215"/>
    </row>
    <row r="392" spans="1:13" ht="12" thickBot="1">
      <c r="A392" s="598" t="s">
        <v>313</v>
      </c>
      <c r="B392" s="110" t="s">
        <v>16</v>
      </c>
      <c r="C392" s="110">
        <v>10020000</v>
      </c>
      <c r="D392" s="110">
        <f aca="true" t="shared" si="36" ref="D392:D398">SUM(G392:L392)</f>
        <v>12</v>
      </c>
      <c r="E392" s="110" t="s">
        <v>17</v>
      </c>
      <c r="F392" s="59">
        <v>1</v>
      </c>
      <c r="G392" s="60"/>
      <c r="H392" s="770"/>
      <c r="I392" s="62"/>
      <c r="J392" s="60"/>
      <c r="K392" s="61">
        <v>12</v>
      </c>
      <c r="L392" s="62"/>
      <c r="M392" s="215"/>
    </row>
    <row r="393" spans="1:13" ht="11.25">
      <c r="A393" s="211" t="s">
        <v>147</v>
      </c>
      <c r="B393" s="42" t="s">
        <v>25</v>
      </c>
      <c r="C393" s="42">
        <v>10020000</v>
      </c>
      <c r="D393" s="42">
        <f t="shared" si="36"/>
        <v>12</v>
      </c>
      <c r="E393" s="42" t="s">
        <v>15</v>
      </c>
      <c r="F393" s="27">
        <v>1</v>
      </c>
      <c r="G393" s="43"/>
      <c r="H393" s="768">
        <v>12</v>
      </c>
      <c r="I393" s="45"/>
      <c r="J393" s="43"/>
      <c r="K393" s="44"/>
      <c r="L393" s="45"/>
      <c r="M393" s="215"/>
    </row>
    <row r="394" spans="1:13" ht="11.25">
      <c r="A394" s="599" t="s">
        <v>121</v>
      </c>
      <c r="B394" s="42" t="s">
        <v>25</v>
      </c>
      <c r="C394" s="42">
        <v>10020000</v>
      </c>
      <c r="D394" s="42">
        <f t="shared" si="36"/>
        <v>15</v>
      </c>
      <c r="E394" s="42" t="s">
        <v>15</v>
      </c>
      <c r="F394" s="27">
        <v>2</v>
      </c>
      <c r="G394" s="43"/>
      <c r="H394" s="768">
        <v>15</v>
      </c>
      <c r="I394" s="45"/>
      <c r="J394" s="43"/>
      <c r="K394" s="44"/>
      <c r="L394" s="45"/>
      <c r="M394" s="215"/>
    </row>
    <row r="395" spans="1:13" ht="11.25">
      <c r="A395" s="580" t="s">
        <v>385</v>
      </c>
      <c r="B395" s="42" t="s">
        <v>25</v>
      </c>
      <c r="C395" s="42">
        <v>10020000</v>
      </c>
      <c r="D395" s="42">
        <f t="shared" si="36"/>
        <v>15</v>
      </c>
      <c r="E395" s="42" t="s">
        <v>15</v>
      </c>
      <c r="F395" s="27">
        <v>2</v>
      </c>
      <c r="G395" s="43"/>
      <c r="H395" s="768">
        <v>15</v>
      </c>
      <c r="I395" s="45"/>
      <c r="J395" s="43"/>
      <c r="K395" s="44"/>
      <c r="L395" s="45"/>
      <c r="M395" s="215"/>
    </row>
    <row r="396" spans="1:12" ht="11.25">
      <c r="A396" s="580" t="s">
        <v>461</v>
      </c>
      <c r="B396" s="107" t="s">
        <v>25</v>
      </c>
      <c r="C396" s="42">
        <v>10020000</v>
      </c>
      <c r="D396" s="107">
        <f t="shared" si="36"/>
        <v>12</v>
      </c>
      <c r="E396" s="107" t="s">
        <v>15</v>
      </c>
      <c r="F396" s="68">
        <v>1</v>
      </c>
      <c r="G396" s="86"/>
      <c r="H396" s="771"/>
      <c r="I396" s="88"/>
      <c r="J396" s="86"/>
      <c r="K396" s="87"/>
      <c r="L396" s="88">
        <v>12</v>
      </c>
    </row>
    <row r="397" spans="1:12" ht="11.25">
      <c r="A397" s="209" t="s">
        <v>0</v>
      </c>
      <c r="B397" s="42" t="s">
        <v>25</v>
      </c>
      <c r="C397" s="42">
        <v>10020000</v>
      </c>
      <c r="D397" s="42">
        <f t="shared" si="36"/>
        <v>15</v>
      </c>
      <c r="E397" s="42" t="s">
        <v>15</v>
      </c>
      <c r="F397" s="27">
        <v>2</v>
      </c>
      <c r="G397" s="43"/>
      <c r="H397" s="768"/>
      <c r="I397" s="45"/>
      <c r="J397" s="43"/>
      <c r="K397" s="44">
        <v>15</v>
      </c>
      <c r="L397" s="45"/>
    </row>
    <row r="398" spans="1:12" ht="12" thickBot="1">
      <c r="A398" s="210" t="s">
        <v>122</v>
      </c>
      <c r="B398" s="110" t="s">
        <v>25</v>
      </c>
      <c r="C398" s="110">
        <v>10020000</v>
      </c>
      <c r="D398" s="110">
        <f t="shared" si="36"/>
        <v>12</v>
      </c>
      <c r="E398" s="110" t="s">
        <v>15</v>
      </c>
      <c r="F398" s="59">
        <v>1</v>
      </c>
      <c r="G398" s="60"/>
      <c r="H398" s="770"/>
      <c r="I398" s="62"/>
      <c r="J398" s="60"/>
      <c r="K398" s="61">
        <v>12</v>
      </c>
      <c r="L398" s="62"/>
    </row>
    <row r="399" spans="1:13" ht="12" thickBot="1">
      <c r="A399" s="584" t="s">
        <v>357</v>
      </c>
      <c r="B399" s="151" t="s">
        <v>16</v>
      </c>
      <c r="C399" s="151">
        <v>10020000</v>
      </c>
      <c r="D399" s="151">
        <v>40</v>
      </c>
      <c r="E399" s="151" t="s">
        <v>14</v>
      </c>
      <c r="F399" s="199">
        <v>3</v>
      </c>
      <c r="G399" s="200"/>
      <c r="H399" s="201"/>
      <c r="I399" s="202"/>
      <c r="J399" s="200"/>
      <c r="K399" s="201"/>
      <c r="L399" s="202"/>
      <c r="M399" s="341"/>
    </row>
    <row r="400" spans="1:12" ht="12" thickBot="1">
      <c r="A400" s="585" t="s">
        <v>358</v>
      </c>
      <c r="B400" s="116" t="s">
        <v>25</v>
      </c>
      <c r="C400" s="122">
        <v>10020000</v>
      </c>
      <c r="D400" s="116">
        <v>40</v>
      </c>
      <c r="E400" s="116" t="s">
        <v>14</v>
      </c>
      <c r="F400" s="117">
        <v>2</v>
      </c>
      <c r="G400" s="123"/>
      <c r="H400" s="124"/>
      <c r="I400" s="125"/>
      <c r="J400" s="123"/>
      <c r="K400" s="124"/>
      <c r="L400" s="125"/>
    </row>
    <row r="401" spans="1:13" ht="12" customHeight="1" thickBot="1">
      <c r="A401" s="951" t="s">
        <v>114</v>
      </c>
      <c r="B401" s="952"/>
      <c r="C401" s="953"/>
      <c r="D401" s="350">
        <f>SUM(D380:D398)</f>
        <v>249</v>
      </c>
      <c r="E401" s="977"/>
      <c r="F401" s="350">
        <f aca="true" t="shared" si="37" ref="F401:L401">SUM(F380:F398)</f>
        <v>23</v>
      </c>
      <c r="G401" s="352">
        <f t="shared" si="37"/>
        <v>0</v>
      </c>
      <c r="H401" s="298">
        <f t="shared" si="37"/>
        <v>90</v>
      </c>
      <c r="I401" s="299">
        <f t="shared" si="37"/>
        <v>0</v>
      </c>
      <c r="J401" s="297">
        <f t="shared" si="37"/>
        <v>39</v>
      </c>
      <c r="K401" s="298">
        <f t="shared" si="37"/>
        <v>93</v>
      </c>
      <c r="L401" s="299">
        <f t="shared" si="37"/>
        <v>27</v>
      </c>
      <c r="M401" s="215"/>
    </row>
    <row r="402" spans="1:13" ht="12" customHeight="1" thickBot="1">
      <c r="A402" s="1009" t="s">
        <v>28</v>
      </c>
      <c r="B402" s="1010"/>
      <c r="C402" s="1011"/>
      <c r="D402" s="351">
        <f>SUM(D399:D400)</f>
        <v>80</v>
      </c>
      <c r="E402" s="978"/>
      <c r="F402" s="652">
        <f>SUM(F399:F400)</f>
        <v>5</v>
      </c>
      <c r="G402" s="291"/>
      <c r="H402" s="292"/>
      <c r="I402" s="293"/>
      <c r="J402" s="291"/>
      <c r="K402" s="292">
        <f>SUM(D399:D400)</f>
        <v>80</v>
      </c>
      <c r="L402" s="293"/>
      <c r="M402" s="215"/>
    </row>
    <row r="403" spans="1:13" ht="12" thickBot="1">
      <c r="A403" s="954" t="s">
        <v>19</v>
      </c>
      <c r="B403" s="955"/>
      <c r="C403" s="956"/>
      <c r="D403" s="349">
        <f>SUM(D401:D402)</f>
        <v>329</v>
      </c>
      <c r="E403" s="979"/>
      <c r="F403" s="349">
        <f>SUM(F401:F402)</f>
        <v>28</v>
      </c>
      <c r="G403" s="957">
        <f>SUM(G401:L402)</f>
        <v>329</v>
      </c>
      <c r="H403" s="958"/>
      <c r="I403" s="958"/>
      <c r="J403" s="958"/>
      <c r="K403" s="958"/>
      <c r="L403" s="959"/>
      <c r="M403" s="215"/>
    </row>
    <row r="404" spans="1:12" ht="12" thickBot="1">
      <c r="A404" s="877" t="s">
        <v>305</v>
      </c>
      <c r="B404" s="878"/>
      <c r="C404" s="878"/>
      <c r="D404" s="878"/>
      <c r="E404" s="878"/>
      <c r="F404" s="878"/>
      <c r="G404" s="878"/>
      <c r="H404" s="878"/>
      <c r="I404" s="878"/>
      <c r="J404" s="878"/>
      <c r="K404" s="878"/>
      <c r="L404" s="879"/>
    </row>
    <row r="405" spans="1:12" ht="12" thickBot="1">
      <c r="A405" s="945" t="s">
        <v>171</v>
      </c>
      <c r="B405" s="946"/>
      <c r="C405" s="946"/>
      <c r="D405" s="946"/>
      <c r="E405" s="946"/>
      <c r="F405" s="946"/>
      <c r="G405" s="946"/>
      <c r="H405" s="946"/>
      <c r="I405" s="946"/>
      <c r="J405" s="946"/>
      <c r="K405" s="946"/>
      <c r="L405" s="947"/>
    </row>
    <row r="406" spans="1:12" ht="18.75" customHeight="1">
      <c r="A406" s="986" t="s">
        <v>1</v>
      </c>
      <c r="B406" s="987" t="s">
        <v>2</v>
      </c>
      <c r="C406" s="987" t="s">
        <v>3</v>
      </c>
      <c r="D406" s="987" t="s">
        <v>4</v>
      </c>
      <c r="E406" s="987" t="s">
        <v>5</v>
      </c>
      <c r="F406" s="988" t="s">
        <v>6</v>
      </c>
      <c r="G406" s="992" t="s">
        <v>7</v>
      </c>
      <c r="H406" s="993"/>
      <c r="I406" s="994"/>
      <c r="J406" s="995" t="s">
        <v>8</v>
      </c>
      <c r="K406" s="993"/>
      <c r="L406" s="994"/>
    </row>
    <row r="407" spans="1:12" ht="24.75" customHeight="1" thickBot="1">
      <c r="A407" s="906"/>
      <c r="B407" s="890"/>
      <c r="C407" s="890"/>
      <c r="D407" s="890"/>
      <c r="E407" s="890"/>
      <c r="F407" s="892"/>
      <c r="G407" s="21" t="s">
        <v>9</v>
      </c>
      <c r="H407" s="22" t="s">
        <v>10</v>
      </c>
      <c r="I407" s="23" t="s">
        <v>11</v>
      </c>
      <c r="J407" s="24" t="s">
        <v>9</v>
      </c>
      <c r="K407" s="22" t="s">
        <v>10</v>
      </c>
      <c r="L407" s="23" t="s">
        <v>11</v>
      </c>
    </row>
    <row r="408" spans="1:13" ht="11.25">
      <c r="A408" s="217" t="s">
        <v>148</v>
      </c>
      <c r="B408" s="67" t="s">
        <v>13</v>
      </c>
      <c r="C408" s="107">
        <v>10020000</v>
      </c>
      <c r="D408" s="42">
        <f>SUM(G408:L408)</f>
        <v>12</v>
      </c>
      <c r="E408" s="107" t="s">
        <v>17</v>
      </c>
      <c r="F408" s="68">
        <v>2</v>
      </c>
      <c r="G408" s="86"/>
      <c r="H408" s="87"/>
      <c r="I408" s="88"/>
      <c r="J408" s="108">
        <v>12</v>
      </c>
      <c r="K408" s="87"/>
      <c r="L408" s="144"/>
      <c r="M408" s="215"/>
    </row>
    <row r="409" spans="1:12" ht="23.25" thickBot="1">
      <c r="A409" s="167" t="s">
        <v>257</v>
      </c>
      <c r="B409" s="47" t="s">
        <v>13</v>
      </c>
      <c r="C409" s="218">
        <v>10020000</v>
      </c>
      <c r="D409" s="116">
        <f>SUM(G409:L409)</f>
        <v>15</v>
      </c>
      <c r="E409" s="218" t="s">
        <v>17</v>
      </c>
      <c r="F409" s="48">
        <v>2</v>
      </c>
      <c r="G409" s="49"/>
      <c r="H409" s="50"/>
      <c r="I409" s="51"/>
      <c r="J409" s="52">
        <v>15</v>
      </c>
      <c r="K409" s="50"/>
      <c r="L409" s="168"/>
    </row>
    <row r="410" spans="1:12" ht="12" thickBot="1">
      <c r="A410" s="674" t="s">
        <v>18</v>
      </c>
      <c r="B410" s="675"/>
      <c r="C410" s="675"/>
      <c r="D410" s="676">
        <f>SUM(D408:D409)</f>
        <v>27</v>
      </c>
      <c r="E410" s="676"/>
      <c r="F410" s="676">
        <f aca="true" t="shared" si="38" ref="F410:L410">SUM(F408:F409)</f>
        <v>4</v>
      </c>
      <c r="G410" s="678">
        <f t="shared" si="38"/>
        <v>0</v>
      </c>
      <c r="H410" s="679">
        <f t="shared" si="38"/>
        <v>0</v>
      </c>
      <c r="I410" s="680">
        <f t="shared" si="38"/>
        <v>0</v>
      </c>
      <c r="J410" s="678">
        <f t="shared" si="38"/>
        <v>27</v>
      </c>
      <c r="K410" s="679">
        <f t="shared" si="38"/>
        <v>0</v>
      </c>
      <c r="L410" s="680">
        <f t="shared" si="38"/>
        <v>0</v>
      </c>
    </row>
    <row r="411" spans="1:12" ht="12" thickBot="1">
      <c r="A411" s="886" t="s">
        <v>50</v>
      </c>
      <c r="B411" s="887"/>
      <c r="C411" s="887"/>
      <c r="D411" s="887"/>
      <c r="E411" s="887"/>
      <c r="F411" s="887"/>
      <c r="G411" s="887"/>
      <c r="H411" s="887"/>
      <c r="I411" s="887"/>
      <c r="J411" s="887"/>
      <c r="K411" s="887"/>
      <c r="L411" s="888"/>
    </row>
    <row r="412" spans="1:13" ht="11.25">
      <c r="A412" s="66" t="s">
        <v>149</v>
      </c>
      <c r="B412" s="67" t="s">
        <v>16</v>
      </c>
      <c r="C412" s="107">
        <v>10020000</v>
      </c>
      <c r="D412" s="42">
        <f aca="true" t="shared" si="39" ref="D412:D417">SUM(G412:L412)</f>
        <v>12</v>
      </c>
      <c r="E412" s="107" t="s">
        <v>17</v>
      </c>
      <c r="F412" s="68">
        <v>2</v>
      </c>
      <c r="G412" s="86">
        <v>12</v>
      </c>
      <c r="H412" s="87"/>
      <c r="I412" s="88"/>
      <c r="J412" s="108"/>
      <c r="K412" s="87"/>
      <c r="L412" s="144"/>
      <c r="M412" s="215"/>
    </row>
    <row r="413" spans="1:13" ht="11.25">
      <c r="A413" s="97" t="s">
        <v>150</v>
      </c>
      <c r="B413" s="26" t="s">
        <v>16</v>
      </c>
      <c r="C413" s="42">
        <v>10020000</v>
      </c>
      <c r="D413" s="42">
        <f t="shared" si="39"/>
        <v>12</v>
      </c>
      <c r="E413" s="42" t="s">
        <v>17</v>
      </c>
      <c r="F413" s="27">
        <v>2</v>
      </c>
      <c r="G413" s="43">
        <v>12</v>
      </c>
      <c r="H413" s="44"/>
      <c r="I413" s="45"/>
      <c r="J413" s="46"/>
      <c r="K413" s="44"/>
      <c r="L413" s="166"/>
      <c r="M413" s="215"/>
    </row>
    <row r="414" spans="1:12" ht="11.25">
      <c r="A414" s="25" t="s">
        <v>153</v>
      </c>
      <c r="B414" s="26" t="s">
        <v>16</v>
      </c>
      <c r="C414" s="42">
        <v>10020000</v>
      </c>
      <c r="D414" s="42">
        <f t="shared" si="39"/>
        <v>12</v>
      </c>
      <c r="E414" s="26" t="s">
        <v>15</v>
      </c>
      <c r="F414" s="27">
        <v>1</v>
      </c>
      <c r="G414" s="43"/>
      <c r="H414" s="44">
        <v>12</v>
      </c>
      <c r="I414" s="45"/>
      <c r="J414" s="46"/>
      <c r="K414" s="44"/>
      <c r="L414" s="166"/>
    </row>
    <row r="415" spans="1:13" ht="11.25">
      <c r="A415" s="25" t="s">
        <v>151</v>
      </c>
      <c r="B415" s="26" t="s">
        <v>16</v>
      </c>
      <c r="C415" s="42">
        <v>10020000</v>
      </c>
      <c r="D415" s="42">
        <f t="shared" si="39"/>
        <v>12</v>
      </c>
      <c r="E415" s="42" t="s">
        <v>17</v>
      </c>
      <c r="F415" s="27">
        <v>2</v>
      </c>
      <c r="G415" s="43"/>
      <c r="H415" s="44"/>
      <c r="I415" s="45"/>
      <c r="J415" s="46">
        <v>12</v>
      </c>
      <c r="K415" s="44"/>
      <c r="L415" s="166"/>
      <c r="M415" s="219"/>
    </row>
    <row r="416" spans="1:13" ht="11.25">
      <c r="A416" s="25" t="s">
        <v>152</v>
      </c>
      <c r="B416" s="26" t="s">
        <v>16</v>
      </c>
      <c r="C416" s="42">
        <v>10020000</v>
      </c>
      <c r="D416" s="42">
        <f t="shared" si="39"/>
        <v>12</v>
      </c>
      <c r="E416" s="42" t="s">
        <v>17</v>
      </c>
      <c r="F416" s="27">
        <v>1</v>
      </c>
      <c r="G416" s="43"/>
      <c r="H416" s="44"/>
      <c r="I416" s="45"/>
      <c r="J416" s="46">
        <v>12</v>
      </c>
      <c r="K416" s="44"/>
      <c r="L416" s="166"/>
      <c r="M416" s="219"/>
    </row>
    <row r="417" spans="1:12" ht="12" thickBot="1">
      <c r="A417" s="220" t="s">
        <v>294</v>
      </c>
      <c r="B417" s="47" t="s">
        <v>16</v>
      </c>
      <c r="C417" s="218">
        <v>10020000</v>
      </c>
      <c r="D417" s="42">
        <f t="shared" si="39"/>
        <v>24</v>
      </c>
      <c r="E417" s="47" t="s">
        <v>15</v>
      </c>
      <c r="F417" s="48">
        <v>2</v>
      </c>
      <c r="G417" s="49"/>
      <c r="H417" s="50"/>
      <c r="I417" s="51"/>
      <c r="J417" s="52"/>
      <c r="K417" s="50">
        <v>24</v>
      </c>
      <c r="L417" s="168"/>
    </row>
    <row r="418" spans="1:12" ht="12" thickBot="1">
      <c r="A418" s="674" t="s">
        <v>18</v>
      </c>
      <c r="B418" s="675"/>
      <c r="C418" s="675"/>
      <c r="D418" s="676">
        <f>SUM(D412:D417)</f>
        <v>84</v>
      </c>
      <c r="E418" s="676"/>
      <c r="F418" s="676">
        <f aca="true" t="shared" si="40" ref="F418:L418">SUM(F412:F417)</f>
        <v>10</v>
      </c>
      <c r="G418" s="678">
        <f t="shared" si="40"/>
        <v>24</v>
      </c>
      <c r="H418" s="679">
        <f t="shared" si="40"/>
        <v>12</v>
      </c>
      <c r="I418" s="680">
        <f t="shared" si="40"/>
        <v>0</v>
      </c>
      <c r="J418" s="678">
        <f t="shared" si="40"/>
        <v>24</v>
      </c>
      <c r="K418" s="679">
        <f t="shared" si="40"/>
        <v>24</v>
      </c>
      <c r="L418" s="680">
        <f t="shared" si="40"/>
        <v>0</v>
      </c>
    </row>
    <row r="419" spans="1:12" ht="12" thickBot="1">
      <c r="A419" s="886" t="s">
        <v>51</v>
      </c>
      <c r="B419" s="887"/>
      <c r="C419" s="887"/>
      <c r="D419" s="887"/>
      <c r="E419" s="887"/>
      <c r="F419" s="887"/>
      <c r="G419" s="887"/>
      <c r="H419" s="887"/>
      <c r="I419" s="887"/>
      <c r="J419" s="887"/>
      <c r="K419" s="887"/>
      <c r="L419" s="888"/>
    </row>
    <row r="420" spans="1:12" ht="22.5">
      <c r="A420" s="217" t="s">
        <v>258</v>
      </c>
      <c r="B420" s="67" t="s">
        <v>16</v>
      </c>
      <c r="C420" s="107">
        <v>10020000</v>
      </c>
      <c r="D420" s="42">
        <f aca="true" t="shared" si="41" ref="D420:D430">SUM(G420:L420)</f>
        <v>15</v>
      </c>
      <c r="E420" s="67" t="s">
        <v>15</v>
      </c>
      <c r="F420" s="68">
        <v>3</v>
      </c>
      <c r="G420" s="28"/>
      <c r="H420" s="161">
        <v>15</v>
      </c>
      <c r="I420" s="162"/>
      <c r="J420" s="28"/>
      <c r="K420" s="161"/>
      <c r="L420" s="133"/>
    </row>
    <row r="421" spans="1:12" ht="22.5">
      <c r="A421" s="97" t="s">
        <v>259</v>
      </c>
      <c r="B421" s="42" t="s">
        <v>16</v>
      </c>
      <c r="C421" s="42">
        <v>10020000</v>
      </c>
      <c r="D421" s="42">
        <f t="shared" si="41"/>
        <v>15</v>
      </c>
      <c r="E421" s="42" t="s">
        <v>15</v>
      </c>
      <c r="F421" s="27">
        <v>2</v>
      </c>
      <c r="G421" s="43"/>
      <c r="H421" s="44"/>
      <c r="I421" s="45"/>
      <c r="J421" s="43"/>
      <c r="K421" s="44">
        <v>15</v>
      </c>
      <c r="L421" s="782"/>
    </row>
    <row r="422" spans="1:12" ht="11.25">
      <c r="A422" s="25" t="s">
        <v>260</v>
      </c>
      <c r="B422" s="42" t="s">
        <v>16</v>
      </c>
      <c r="C422" s="42">
        <v>10020000</v>
      </c>
      <c r="D422" s="42">
        <f t="shared" si="41"/>
        <v>12</v>
      </c>
      <c r="E422" s="42" t="s">
        <v>15</v>
      </c>
      <c r="F422" s="27">
        <v>1</v>
      </c>
      <c r="G422" s="43"/>
      <c r="H422" s="44"/>
      <c r="I422" s="45"/>
      <c r="J422" s="43"/>
      <c r="K422" s="44">
        <v>12</v>
      </c>
      <c r="L422" s="782"/>
    </row>
    <row r="423" spans="1:12" ht="11.25">
      <c r="A423" s="558" t="s">
        <v>478</v>
      </c>
      <c r="B423" s="42" t="s">
        <v>16</v>
      </c>
      <c r="C423" s="42">
        <v>10020000</v>
      </c>
      <c r="D423" s="42">
        <f t="shared" si="41"/>
        <v>12</v>
      </c>
      <c r="E423" s="42" t="s">
        <v>15</v>
      </c>
      <c r="F423" s="27">
        <v>1</v>
      </c>
      <c r="G423" s="43"/>
      <c r="H423" s="44"/>
      <c r="I423" s="45"/>
      <c r="J423" s="43"/>
      <c r="K423" s="44"/>
      <c r="L423" s="45">
        <v>12</v>
      </c>
    </row>
    <row r="424" spans="1:12" ht="11.25">
      <c r="A424" s="558" t="s">
        <v>395</v>
      </c>
      <c r="B424" s="42" t="s">
        <v>16</v>
      </c>
      <c r="C424" s="42">
        <v>10020000</v>
      </c>
      <c r="D424" s="107">
        <f t="shared" si="41"/>
        <v>15</v>
      </c>
      <c r="E424" s="42" t="s">
        <v>15</v>
      </c>
      <c r="F424" s="27">
        <v>2</v>
      </c>
      <c r="G424" s="43"/>
      <c r="H424" s="44"/>
      <c r="I424" s="45"/>
      <c r="J424" s="43"/>
      <c r="K424" s="44"/>
      <c r="L424" s="45">
        <v>15</v>
      </c>
    </row>
    <row r="425" spans="1:12" ht="12" thickBot="1">
      <c r="A425" s="559" t="s">
        <v>486</v>
      </c>
      <c r="B425" s="218" t="s">
        <v>16</v>
      </c>
      <c r="C425" s="218">
        <v>10020000</v>
      </c>
      <c r="D425" s="116">
        <f t="shared" si="41"/>
        <v>15</v>
      </c>
      <c r="E425" s="218" t="s">
        <v>15</v>
      </c>
      <c r="F425" s="48">
        <v>3</v>
      </c>
      <c r="G425" s="49"/>
      <c r="H425" s="50"/>
      <c r="I425" s="51"/>
      <c r="J425" s="49"/>
      <c r="K425" s="50">
        <v>15</v>
      </c>
      <c r="L425" s="51"/>
    </row>
    <row r="426" spans="1:12" ht="11.25">
      <c r="A426" s="205" t="s">
        <v>154</v>
      </c>
      <c r="B426" s="128" t="s">
        <v>25</v>
      </c>
      <c r="C426" s="128">
        <v>10020000</v>
      </c>
      <c r="D426" s="128">
        <f t="shared" si="41"/>
        <v>12</v>
      </c>
      <c r="E426" s="128" t="s">
        <v>15</v>
      </c>
      <c r="F426" s="129">
        <v>2</v>
      </c>
      <c r="G426" s="28"/>
      <c r="H426" s="161">
        <v>12</v>
      </c>
      <c r="I426" s="162"/>
      <c r="J426" s="28"/>
      <c r="K426" s="161"/>
      <c r="L426" s="783"/>
    </row>
    <row r="427" spans="1:12" ht="11.25">
      <c r="A427" s="221" t="s">
        <v>261</v>
      </c>
      <c r="B427" s="26" t="s">
        <v>25</v>
      </c>
      <c r="C427" s="42">
        <v>10020000</v>
      </c>
      <c r="D427" s="42">
        <f t="shared" si="41"/>
        <v>18</v>
      </c>
      <c r="E427" s="26" t="s">
        <v>15</v>
      </c>
      <c r="F427" s="27">
        <v>3</v>
      </c>
      <c r="G427" s="43"/>
      <c r="H427" s="44"/>
      <c r="I427" s="45"/>
      <c r="J427" s="43"/>
      <c r="K427" s="44">
        <v>18</v>
      </c>
      <c r="L427" s="166"/>
    </row>
    <row r="428" spans="1:12" ht="11.25">
      <c r="A428" s="55" t="s">
        <v>262</v>
      </c>
      <c r="B428" s="26" t="s">
        <v>25</v>
      </c>
      <c r="C428" s="42">
        <v>10020000</v>
      </c>
      <c r="D428" s="42">
        <f t="shared" si="41"/>
        <v>12</v>
      </c>
      <c r="E428" s="26" t="s">
        <v>15</v>
      </c>
      <c r="F428" s="27">
        <v>3</v>
      </c>
      <c r="G428" s="43"/>
      <c r="H428" s="44">
        <v>12</v>
      </c>
      <c r="I428" s="45"/>
      <c r="J428" s="43"/>
      <c r="K428" s="44"/>
      <c r="L428" s="166"/>
    </row>
    <row r="429" spans="1:12" ht="11.25">
      <c r="A429" s="55" t="s">
        <v>263</v>
      </c>
      <c r="B429" s="26" t="s">
        <v>25</v>
      </c>
      <c r="C429" s="42">
        <v>10020000</v>
      </c>
      <c r="D429" s="42">
        <f t="shared" si="41"/>
        <v>12</v>
      </c>
      <c r="E429" s="26" t="s">
        <v>15</v>
      </c>
      <c r="F429" s="27">
        <v>2</v>
      </c>
      <c r="G429" s="43"/>
      <c r="H429" s="44">
        <v>12</v>
      </c>
      <c r="I429" s="45"/>
      <c r="J429" s="43"/>
      <c r="K429" s="44"/>
      <c r="L429" s="166"/>
    </row>
    <row r="430" spans="1:12" ht="12" thickBot="1">
      <c r="A430" s="220" t="s">
        <v>295</v>
      </c>
      <c r="B430" s="47" t="s">
        <v>25</v>
      </c>
      <c r="C430" s="218">
        <v>10020000</v>
      </c>
      <c r="D430" s="42">
        <f t="shared" si="41"/>
        <v>12</v>
      </c>
      <c r="E430" s="47" t="s">
        <v>15</v>
      </c>
      <c r="F430" s="48">
        <v>2</v>
      </c>
      <c r="G430" s="49"/>
      <c r="H430" s="50">
        <v>12</v>
      </c>
      <c r="I430" s="51"/>
      <c r="J430" s="49"/>
      <c r="K430" s="50"/>
      <c r="L430" s="168"/>
    </row>
    <row r="431" spans="1:12" ht="12" thickBot="1">
      <c r="A431" s="674" t="s">
        <v>18</v>
      </c>
      <c r="B431" s="675"/>
      <c r="C431" s="675"/>
      <c r="D431" s="676">
        <f>SUM(D420:D430)</f>
        <v>150</v>
      </c>
      <c r="E431" s="676"/>
      <c r="F431" s="677">
        <f aca="true" t="shared" si="42" ref="F431:L431">SUM(F420:F430)</f>
        <v>24</v>
      </c>
      <c r="G431" s="678">
        <f t="shared" si="42"/>
        <v>0</v>
      </c>
      <c r="H431" s="679">
        <f t="shared" si="42"/>
        <v>63</v>
      </c>
      <c r="I431" s="680">
        <f t="shared" si="42"/>
        <v>0</v>
      </c>
      <c r="J431" s="678">
        <f t="shared" si="42"/>
        <v>0</v>
      </c>
      <c r="K431" s="679">
        <f t="shared" si="42"/>
        <v>60</v>
      </c>
      <c r="L431" s="680">
        <f t="shared" si="42"/>
        <v>27</v>
      </c>
    </row>
    <row r="432" spans="1:12" ht="12" thickBot="1">
      <c r="A432" s="886" t="s">
        <v>52</v>
      </c>
      <c r="B432" s="887"/>
      <c r="C432" s="887"/>
      <c r="D432" s="887"/>
      <c r="E432" s="887"/>
      <c r="F432" s="887"/>
      <c r="G432" s="887"/>
      <c r="H432" s="887"/>
      <c r="I432" s="887"/>
      <c r="J432" s="887"/>
      <c r="K432" s="887"/>
      <c r="L432" s="888"/>
    </row>
    <row r="433" spans="1:12" ht="11.25">
      <c r="A433" s="106" t="s">
        <v>155</v>
      </c>
      <c r="B433" s="67" t="s">
        <v>13</v>
      </c>
      <c r="C433" s="107">
        <v>10020000</v>
      </c>
      <c r="D433" s="42">
        <f>SUM(G433:L433)</f>
        <v>12</v>
      </c>
      <c r="E433" s="67" t="s">
        <v>15</v>
      </c>
      <c r="F433" s="68">
        <v>1</v>
      </c>
      <c r="G433" s="86"/>
      <c r="H433" s="87"/>
      <c r="I433" s="88"/>
      <c r="J433" s="108"/>
      <c r="K433" s="87">
        <v>12</v>
      </c>
      <c r="L433" s="144"/>
    </row>
    <row r="434" spans="1:12" ht="12" thickBot="1">
      <c r="A434" s="601" t="s">
        <v>264</v>
      </c>
      <c r="B434" s="58" t="s">
        <v>13</v>
      </c>
      <c r="C434" s="110">
        <v>10020000</v>
      </c>
      <c r="D434" s="58">
        <f>SUM(G434:L434)</f>
        <v>12</v>
      </c>
      <c r="E434" s="58" t="s">
        <v>15</v>
      </c>
      <c r="F434" s="59">
        <v>2</v>
      </c>
      <c r="G434" s="60"/>
      <c r="H434" s="61"/>
      <c r="I434" s="62"/>
      <c r="J434" s="63"/>
      <c r="K434" s="61">
        <v>12</v>
      </c>
      <c r="L434" s="119"/>
    </row>
    <row r="435" spans="1:12" ht="11.25">
      <c r="A435" s="106" t="s">
        <v>156</v>
      </c>
      <c r="B435" s="107" t="s">
        <v>16</v>
      </c>
      <c r="C435" s="107">
        <v>10020000</v>
      </c>
      <c r="D435" s="128">
        <f>SUM(G435:L435)</f>
        <v>12</v>
      </c>
      <c r="E435" s="107" t="s">
        <v>15</v>
      </c>
      <c r="F435" s="68">
        <v>2</v>
      </c>
      <c r="G435" s="86"/>
      <c r="H435" s="87">
        <v>12</v>
      </c>
      <c r="I435" s="88"/>
      <c r="J435" s="108"/>
      <c r="K435" s="87"/>
      <c r="L435" s="784"/>
    </row>
    <row r="436" spans="1:12" ht="11.25">
      <c r="A436" s="602" t="s">
        <v>396</v>
      </c>
      <c r="B436" s="218" t="s">
        <v>16</v>
      </c>
      <c r="C436" s="48">
        <v>10020000</v>
      </c>
      <c r="D436" s="42">
        <f>SUM(G436:L436)</f>
        <v>12</v>
      </c>
      <c r="E436" s="785" t="s">
        <v>14</v>
      </c>
      <c r="F436" s="48">
        <v>1</v>
      </c>
      <c r="G436" s="49"/>
      <c r="H436" s="50">
        <v>12</v>
      </c>
      <c r="I436" s="51"/>
      <c r="J436" s="52"/>
      <c r="K436" s="50"/>
      <c r="L436" s="51"/>
    </row>
    <row r="437" spans="1:12" ht="12" thickBot="1">
      <c r="A437" s="602" t="s">
        <v>397</v>
      </c>
      <c r="B437" s="218" t="s">
        <v>16</v>
      </c>
      <c r="C437" s="48">
        <v>10020000</v>
      </c>
      <c r="D437" s="42">
        <f>SUM(G437:L437)</f>
        <v>12</v>
      </c>
      <c r="E437" s="110" t="s">
        <v>15</v>
      </c>
      <c r="F437" s="48">
        <v>2</v>
      </c>
      <c r="G437" s="49"/>
      <c r="H437" s="50"/>
      <c r="I437" s="51"/>
      <c r="J437" s="52"/>
      <c r="K437" s="50">
        <v>12</v>
      </c>
      <c r="L437" s="51"/>
    </row>
    <row r="438" spans="1:12" ht="12" thickBot="1">
      <c r="A438" s="674" t="s">
        <v>18</v>
      </c>
      <c r="B438" s="675"/>
      <c r="C438" s="675"/>
      <c r="D438" s="681">
        <f>SUM(D433:D437)</f>
        <v>60</v>
      </c>
      <c r="E438" s="676"/>
      <c r="F438" s="677">
        <f aca="true" t="shared" si="43" ref="F438:L438">SUM(F433:F437)</f>
        <v>8</v>
      </c>
      <c r="G438" s="678">
        <f t="shared" si="43"/>
        <v>0</v>
      </c>
      <c r="H438" s="679">
        <f t="shared" si="43"/>
        <v>24</v>
      </c>
      <c r="I438" s="680">
        <f t="shared" si="43"/>
        <v>0</v>
      </c>
      <c r="J438" s="678">
        <f t="shared" si="43"/>
        <v>0</v>
      </c>
      <c r="K438" s="679">
        <f t="shared" si="43"/>
        <v>36</v>
      </c>
      <c r="L438" s="680">
        <f t="shared" si="43"/>
        <v>0</v>
      </c>
    </row>
    <row r="439" spans="1:12" ht="12" thickBot="1">
      <c r="A439" s="886" t="s">
        <v>53</v>
      </c>
      <c r="B439" s="887"/>
      <c r="C439" s="887"/>
      <c r="D439" s="887"/>
      <c r="E439" s="887"/>
      <c r="F439" s="887"/>
      <c r="G439" s="887"/>
      <c r="H439" s="887"/>
      <c r="I439" s="887"/>
      <c r="J439" s="887"/>
      <c r="K439" s="887"/>
      <c r="L439" s="888"/>
    </row>
    <row r="440" spans="1:12" ht="12" thickBot="1">
      <c r="A440" s="222" t="s">
        <v>265</v>
      </c>
      <c r="B440" s="154" t="s">
        <v>16</v>
      </c>
      <c r="C440" s="135">
        <v>10020000</v>
      </c>
      <c r="D440" s="309">
        <f>SUM(G440:L440)</f>
        <v>12</v>
      </c>
      <c r="E440" s="135" t="s">
        <v>15</v>
      </c>
      <c r="F440" s="136">
        <v>1</v>
      </c>
      <c r="G440" s="223"/>
      <c r="H440" s="224"/>
      <c r="I440" s="225"/>
      <c r="J440" s="226">
        <v>12</v>
      </c>
      <c r="K440" s="224"/>
      <c r="L440" s="137"/>
    </row>
    <row r="441" spans="1:12" ht="11.25">
      <c r="A441" s="66" t="s">
        <v>488</v>
      </c>
      <c r="B441" s="67" t="s">
        <v>25</v>
      </c>
      <c r="C441" s="107">
        <v>10020000</v>
      </c>
      <c r="D441" s="67">
        <f>SUM(G441:L441)</f>
        <v>12</v>
      </c>
      <c r="E441" s="26" t="s">
        <v>15</v>
      </c>
      <c r="F441" s="68">
        <v>2</v>
      </c>
      <c r="G441" s="86"/>
      <c r="H441" s="87">
        <v>12</v>
      </c>
      <c r="I441" s="88"/>
      <c r="J441" s="108"/>
      <c r="K441" s="87"/>
      <c r="L441" s="144"/>
    </row>
    <row r="442" spans="1:12" ht="11.25">
      <c r="A442" s="221" t="s">
        <v>157</v>
      </c>
      <c r="B442" s="26" t="s">
        <v>25</v>
      </c>
      <c r="C442" s="42">
        <v>10020000</v>
      </c>
      <c r="D442" s="67">
        <f>SUM(G442:L442)</f>
        <v>12</v>
      </c>
      <c r="E442" s="26" t="s">
        <v>15</v>
      </c>
      <c r="F442" s="27">
        <v>2</v>
      </c>
      <c r="G442" s="43"/>
      <c r="H442" s="44">
        <v>12</v>
      </c>
      <c r="I442" s="45"/>
      <c r="J442" s="46"/>
      <c r="K442" s="44"/>
      <c r="L442" s="166"/>
    </row>
    <row r="443" spans="1:12" ht="23.25" thickBot="1">
      <c r="A443" s="220" t="s">
        <v>266</v>
      </c>
      <c r="B443" s="47" t="s">
        <v>25</v>
      </c>
      <c r="C443" s="218">
        <v>10020000</v>
      </c>
      <c r="D443" s="122">
        <f>SUM(G443:L443)</f>
        <v>12</v>
      </c>
      <c r="E443" s="47" t="s">
        <v>15</v>
      </c>
      <c r="F443" s="48">
        <v>3</v>
      </c>
      <c r="G443" s="49"/>
      <c r="H443" s="50"/>
      <c r="I443" s="51"/>
      <c r="J443" s="52"/>
      <c r="K443" s="50">
        <v>12</v>
      </c>
      <c r="L443" s="54"/>
    </row>
    <row r="444" spans="1:12" ht="12" thickBot="1">
      <c r="A444" s="674" t="s">
        <v>18</v>
      </c>
      <c r="B444" s="675"/>
      <c r="C444" s="675"/>
      <c r="D444" s="676">
        <f>SUM(D440:D443)</f>
        <v>48</v>
      </c>
      <c r="E444" s="676"/>
      <c r="F444" s="677">
        <f aca="true" t="shared" si="44" ref="F444:L444">SUM(F440:F443)</f>
        <v>8</v>
      </c>
      <c r="G444" s="678">
        <f t="shared" si="44"/>
        <v>0</v>
      </c>
      <c r="H444" s="679">
        <f t="shared" si="44"/>
        <v>24</v>
      </c>
      <c r="I444" s="680">
        <f t="shared" si="44"/>
        <v>0</v>
      </c>
      <c r="J444" s="678">
        <f t="shared" si="44"/>
        <v>12</v>
      </c>
      <c r="K444" s="679">
        <f t="shared" si="44"/>
        <v>12</v>
      </c>
      <c r="L444" s="680">
        <f t="shared" si="44"/>
        <v>0</v>
      </c>
    </row>
    <row r="445" spans="1:12" ht="12" thickBot="1">
      <c r="A445" s="886" t="s">
        <v>256</v>
      </c>
      <c r="B445" s="887"/>
      <c r="C445" s="887"/>
      <c r="D445" s="887"/>
      <c r="E445" s="887"/>
      <c r="F445" s="887"/>
      <c r="G445" s="887"/>
      <c r="H445" s="887"/>
      <c r="I445" s="887"/>
      <c r="J445" s="887"/>
      <c r="K445" s="887"/>
      <c r="L445" s="888"/>
    </row>
    <row r="446" spans="1:12" ht="12" thickBot="1">
      <c r="A446" s="227" t="s">
        <v>267</v>
      </c>
      <c r="B446" s="122" t="s">
        <v>25</v>
      </c>
      <c r="C446" s="116">
        <v>10020000</v>
      </c>
      <c r="D446" s="218">
        <f>SUM(G446:L446)</f>
        <v>10</v>
      </c>
      <c r="E446" s="122" t="s">
        <v>15</v>
      </c>
      <c r="F446" s="117">
        <v>2</v>
      </c>
      <c r="G446" s="123"/>
      <c r="H446" s="124">
        <v>10</v>
      </c>
      <c r="I446" s="125"/>
      <c r="J446" s="126"/>
      <c r="K446" s="124"/>
      <c r="L446" s="121"/>
    </row>
    <row r="447" spans="1:12" ht="22.5">
      <c r="A447" s="561" t="s">
        <v>398</v>
      </c>
      <c r="B447" s="127" t="s">
        <v>13</v>
      </c>
      <c r="C447" s="128">
        <v>10020000</v>
      </c>
      <c r="D447" s="127">
        <v>40</v>
      </c>
      <c r="E447" s="128" t="s">
        <v>14</v>
      </c>
      <c r="F447" s="129">
        <v>1</v>
      </c>
      <c r="G447" s="28"/>
      <c r="H447" s="161"/>
      <c r="I447" s="162"/>
      <c r="J447" s="686"/>
      <c r="K447" s="687"/>
      <c r="L447" s="688"/>
    </row>
    <row r="448" spans="1:12" ht="23.25" thickBot="1">
      <c r="A448" s="603" t="s">
        <v>399</v>
      </c>
      <c r="B448" s="58" t="s">
        <v>13</v>
      </c>
      <c r="C448" s="110">
        <v>10020000</v>
      </c>
      <c r="D448" s="154">
        <v>40</v>
      </c>
      <c r="E448" s="58" t="s">
        <v>14</v>
      </c>
      <c r="F448" s="163">
        <v>1</v>
      </c>
      <c r="G448" s="60"/>
      <c r="H448" s="61"/>
      <c r="I448" s="62"/>
      <c r="J448" s="689"/>
      <c r="K448" s="690"/>
      <c r="L448" s="691"/>
    </row>
    <row r="449" spans="1:12" ht="22.5">
      <c r="A449" s="561" t="s">
        <v>400</v>
      </c>
      <c r="B449" s="127" t="s">
        <v>16</v>
      </c>
      <c r="C449" s="128">
        <v>10020000</v>
      </c>
      <c r="D449" s="127">
        <v>40</v>
      </c>
      <c r="E449" s="127" t="s">
        <v>14</v>
      </c>
      <c r="F449" s="156">
        <v>1</v>
      </c>
      <c r="G449" s="28"/>
      <c r="H449" s="161"/>
      <c r="I449" s="162"/>
      <c r="J449" s="686"/>
      <c r="K449" s="687"/>
      <c r="L449" s="688"/>
    </row>
    <row r="450" spans="1:12" ht="23.25" thickBot="1">
      <c r="A450" s="603" t="s">
        <v>401</v>
      </c>
      <c r="B450" s="58" t="s">
        <v>16</v>
      </c>
      <c r="C450" s="110">
        <v>10020000</v>
      </c>
      <c r="D450" s="154">
        <v>40</v>
      </c>
      <c r="E450" s="58" t="s">
        <v>14</v>
      </c>
      <c r="F450" s="163">
        <v>1</v>
      </c>
      <c r="G450" s="60"/>
      <c r="H450" s="61"/>
      <c r="I450" s="62"/>
      <c r="J450" s="689"/>
      <c r="K450" s="690"/>
      <c r="L450" s="691"/>
    </row>
    <row r="451" spans="1:12" ht="22.5">
      <c r="A451" s="540" t="s">
        <v>402</v>
      </c>
      <c r="B451" s="67" t="s">
        <v>25</v>
      </c>
      <c r="C451" s="107">
        <v>10020000</v>
      </c>
      <c r="D451" s="67">
        <v>20</v>
      </c>
      <c r="E451" s="67" t="s">
        <v>14</v>
      </c>
      <c r="F451" s="143">
        <v>1</v>
      </c>
      <c r="G451" s="701"/>
      <c r="H451" s="702"/>
      <c r="I451" s="703"/>
      <c r="J451" s="692"/>
      <c r="K451" s="693"/>
      <c r="L451" s="694"/>
    </row>
    <row r="452" spans="1:12" ht="11.25">
      <c r="A452" s="604" t="s">
        <v>403</v>
      </c>
      <c r="B452" s="26" t="s">
        <v>25</v>
      </c>
      <c r="C452" s="42">
        <v>10020000</v>
      </c>
      <c r="D452" s="67">
        <v>20</v>
      </c>
      <c r="E452" s="26" t="s">
        <v>14</v>
      </c>
      <c r="F452" s="145">
        <v>1</v>
      </c>
      <c r="G452" s="43"/>
      <c r="H452" s="44"/>
      <c r="I452" s="45"/>
      <c r="J452" s="695"/>
      <c r="K452" s="696"/>
      <c r="L452" s="697"/>
    </row>
    <row r="453" spans="1:12" ht="23.25" thickBot="1">
      <c r="A453" s="528" t="s">
        <v>404</v>
      </c>
      <c r="B453" s="47" t="s">
        <v>25</v>
      </c>
      <c r="C453" s="42">
        <v>10020000</v>
      </c>
      <c r="D453" s="67">
        <v>80</v>
      </c>
      <c r="E453" s="47" t="s">
        <v>14</v>
      </c>
      <c r="F453" s="146">
        <v>4</v>
      </c>
      <c r="G453" s="49"/>
      <c r="H453" s="50"/>
      <c r="I453" s="51"/>
      <c r="J453" s="698"/>
      <c r="K453" s="699"/>
      <c r="L453" s="700"/>
    </row>
    <row r="454" spans="1:12" ht="11.25">
      <c r="A454" s="856" t="s">
        <v>114</v>
      </c>
      <c r="B454" s="857"/>
      <c r="C454" s="857"/>
      <c r="D454" s="228">
        <f>SUM(D446,D444,D438,D431,D418,D410)</f>
        <v>379</v>
      </c>
      <c r="E454" s="858"/>
      <c r="F454" s="229">
        <f>SUM(F408:F409,F412:F417,F420:F430,F433:F437,F440:F443,F446)</f>
        <v>56</v>
      </c>
      <c r="G454" s="230">
        <f aca="true" t="shared" si="45" ref="G454:L454">SUM(G408:G409,G412:G417,G420:G430,G433:G437,G440:G443,G446)</f>
        <v>24</v>
      </c>
      <c r="H454" s="231">
        <f t="shared" si="45"/>
        <v>133</v>
      </c>
      <c r="I454" s="232">
        <f t="shared" si="45"/>
        <v>0</v>
      </c>
      <c r="J454" s="233">
        <f t="shared" si="45"/>
        <v>63</v>
      </c>
      <c r="K454" s="231">
        <f t="shared" si="45"/>
        <v>132</v>
      </c>
      <c r="L454" s="232">
        <f t="shared" si="45"/>
        <v>27</v>
      </c>
    </row>
    <row r="455" spans="1:12" ht="12" customHeight="1" thickBot="1">
      <c r="A455" s="861" t="s">
        <v>28</v>
      </c>
      <c r="B455" s="862"/>
      <c r="C455" s="862"/>
      <c r="D455" s="234">
        <f>SUM(D447:D453)</f>
        <v>280</v>
      </c>
      <c r="E455" s="859"/>
      <c r="F455" s="682">
        <f>SUM(F447:F453)</f>
        <v>10</v>
      </c>
      <c r="G455" s="683"/>
      <c r="H455" s="684"/>
      <c r="I455" s="685"/>
      <c r="J455" s="683"/>
      <c r="K455" s="684">
        <f>SUM(D447:D453)</f>
        <v>280</v>
      </c>
      <c r="L455" s="685"/>
    </row>
    <row r="456" spans="1:12" ht="12" thickBot="1">
      <c r="A456" s="866" t="s">
        <v>19</v>
      </c>
      <c r="B456" s="867"/>
      <c r="C456" s="868"/>
      <c r="D456" s="235">
        <f>SUM(D454:D455)</f>
        <v>659</v>
      </c>
      <c r="E456" s="860"/>
      <c r="F456" s="235">
        <f>SUM(F454:F455)</f>
        <v>66</v>
      </c>
      <c r="G456" s="869">
        <f>SUM(G454:L455)</f>
        <v>659</v>
      </c>
      <c r="H456" s="870"/>
      <c r="I456" s="870"/>
      <c r="J456" s="870"/>
      <c r="K456" s="870"/>
      <c r="L456" s="871"/>
    </row>
    <row r="457" spans="1:12" ht="12" thickBot="1">
      <c r="A457" s="877" t="s">
        <v>455</v>
      </c>
      <c r="B457" s="878"/>
      <c r="C457" s="878"/>
      <c r="D457" s="878"/>
      <c r="E457" s="878"/>
      <c r="F457" s="878"/>
      <c r="G457" s="878"/>
      <c r="H457" s="878"/>
      <c r="I457" s="878"/>
      <c r="J457" s="878"/>
      <c r="K457" s="878"/>
      <c r="L457" s="879"/>
    </row>
    <row r="458" spans="1:12" ht="12" customHeight="1" thickBot="1">
      <c r="A458" s="872" t="s">
        <v>1</v>
      </c>
      <c r="B458" s="872" t="s">
        <v>2</v>
      </c>
      <c r="C458" s="872" t="s">
        <v>3</v>
      </c>
      <c r="D458" s="872" t="s">
        <v>4</v>
      </c>
      <c r="E458" s="872" t="s">
        <v>5</v>
      </c>
      <c r="F458" s="872" t="s">
        <v>6</v>
      </c>
      <c r="G458" s="874" t="s">
        <v>29</v>
      </c>
      <c r="H458" s="875"/>
      <c r="I458" s="876"/>
      <c r="J458" s="874" t="s">
        <v>30</v>
      </c>
      <c r="K458" s="875"/>
      <c r="L458" s="876"/>
    </row>
    <row r="459" spans="1:12" ht="27.75" customHeight="1" thickBot="1">
      <c r="A459" s="873"/>
      <c r="B459" s="873"/>
      <c r="C459" s="873"/>
      <c r="D459" s="873"/>
      <c r="E459" s="873"/>
      <c r="F459" s="873"/>
      <c r="G459" s="183" t="s">
        <v>9</v>
      </c>
      <c r="H459" s="184" t="s">
        <v>10</v>
      </c>
      <c r="I459" s="185" t="s">
        <v>31</v>
      </c>
      <c r="J459" s="183" t="s">
        <v>9</v>
      </c>
      <c r="K459" s="184" t="s">
        <v>10</v>
      </c>
      <c r="L459" s="185" t="s">
        <v>31</v>
      </c>
    </row>
    <row r="460" spans="1:12" ht="11.25">
      <c r="A460" s="236" t="s">
        <v>268</v>
      </c>
      <c r="B460" s="127" t="s">
        <v>16</v>
      </c>
      <c r="C460" s="127">
        <v>10020000</v>
      </c>
      <c r="D460" s="237">
        <f aca="true" t="shared" si="46" ref="D460:D470">SUM(G460:L460)</f>
        <v>12</v>
      </c>
      <c r="E460" s="127" t="s">
        <v>17</v>
      </c>
      <c r="F460" s="237">
        <v>1</v>
      </c>
      <c r="G460" s="130"/>
      <c r="H460" s="32"/>
      <c r="I460" s="131"/>
      <c r="J460" s="130">
        <v>12</v>
      </c>
      <c r="K460" s="32"/>
      <c r="L460" s="131"/>
    </row>
    <row r="461" spans="1:12" ht="11.25">
      <c r="A461" s="238" t="s">
        <v>158</v>
      </c>
      <c r="B461" s="26" t="s">
        <v>16</v>
      </c>
      <c r="C461" s="26">
        <v>10020000</v>
      </c>
      <c r="D461" s="239">
        <f t="shared" si="46"/>
        <v>12</v>
      </c>
      <c r="E461" s="26" t="s">
        <v>15</v>
      </c>
      <c r="F461" s="145">
        <v>1</v>
      </c>
      <c r="G461" s="34"/>
      <c r="H461" s="38"/>
      <c r="I461" s="39"/>
      <c r="J461" s="34">
        <v>12</v>
      </c>
      <c r="K461" s="38"/>
      <c r="L461" s="39"/>
    </row>
    <row r="462" spans="1:12" ht="11.25">
      <c r="A462" s="209" t="s">
        <v>405</v>
      </c>
      <c r="B462" s="26" t="s">
        <v>16</v>
      </c>
      <c r="C462" s="26">
        <v>10020000</v>
      </c>
      <c r="D462" s="239">
        <f t="shared" si="46"/>
        <v>12</v>
      </c>
      <c r="E462" s="26" t="s">
        <v>15</v>
      </c>
      <c r="F462" s="239">
        <v>1</v>
      </c>
      <c r="G462" s="34"/>
      <c r="H462" s="38"/>
      <c r="I462" s="39"/>
      <c r="J462" s="34"/>
      <c r="K462" s="38">
        <v>12</v>
      </c>
      <c r="L462" s="39"/>
    </row>
    <row r="463" spans="1:12" ht="12" thickBot="1">
      <c r="A463" s="190" t="s">
        <v>406</v>
      </c>
      <c r="B463" s="58" t="s">
        <v>16</v>
      </c>
      <c r="C463" s="58">
        <v>10020000</v>
      </c>
      <c r="D463" s="240">
        <f t="shared" si="46"/>
        <v>15</v>
      </c>
      <c r="E463" s="58" t="s">
        <v>15</v>
      </c>
      <c r="F463" s="240">
        <v>2</v>
      </c>
      <c r="G463" s="90"/>
      <c r="H463" s="64"/>
      <c r="I463" s="65"/>
      <c r="J463" s="90"/>
      <c r="K463" s="64">
        <v>15</v>
      </c>
      <c r="L463" s="65"/>
    </row>
    <row r="464" spans="1:12" ht="11.25">
      <c r="A464" s="241" t="s">
        <v>407</v>
      </c>
      <c r="B464" s="127" t="s">
        <v>25</v>
      </c>
      <c r="C464" s="127">
        <v>10020000</v>
      </c>
      <c r="D464" s="237">
        <f t="shared" si="46"/>
        <v>24</v>
      </c>
      <c r="E464" s="127" t="s">
        <v>15</v>
      </c>
      <c r="F464" s="237">
        <v>2</v>
      </c>
      <c r="G464" s="130">
        <v>9</v>
      </c>
      <c r="H464" s="32">
        <v>15</v>
      </c>
      <c r="I464" s="131"/>
      <c r="J464" s="130"/>
      <c r="K464" s="32"/>
      <c r="L464" s="131"/>
    </row>
    <row r="465" spans="1:12" ht="11.25">
      <c r="A465" s="242" t="s">
        <v>269</v>
      </c>
      <c r="B465" s="47" t="s">
        <v>25</v>
      </c>
      <c r="C465" s="26">
        <v>10020000</v>
      </c>
      <c r="D465" s="243">
        <f t="shared" si="46"/>
        <v>12</v>
      </c>
      <c r="E465" s="67" t="s">
        <v>17</v>
      </c>
      <c r="F465" s="243">
        <v>2</v>
      </c>
      <c r="G465" s="147">
        <v>12</v>
      </c>
      <c r="H465" s="148"/>
      <c r="I465" s="54"/>
      <c r="J465" s="147"/>
      <c r="K465" s="148"/>
      <c r="L465" s="54"/>
    </row>
    <row r="466" spans="1:12" ht="11.25">
      <c r="A466" s="238" t="s">
        <v>408</v>
      </c>
      <c r="B466" s="26" t="s">
        <v>25</v>
      </c>
      <c r="C466" s="26">
        <v>10020000</v>
      </c>
      <c r="D466" s="239">
        <f t="shared" si="46"/>
        <v>21</v>
      </c>
      <c r="E466" s="67" t="s">
        <v>15</v>
      </c>
      <c r="F466" s="239">
        <v>2</v>
      </c>
      <c r="G466" s="34">
        <v>6</v>
      </c>
      <c r="H466" s="38">
        <v>15</v>
      </c>
      <c r="I466" s="39"/>
      <c r="J466" s="34"/>
      <c r="K466" s="38"/>
      <c r="L466" s="39"/>
    </row>
    <row r="467" spans="1:12" ht="11.25">
      <c r="A467" s="244" t="s">
        <v>409</v>
      </c>
      <c r="B467" s="67" t="s">
        <v>25</v>
      </c>
      <c r="C467" s="67">
        <v>10020000</v>
      </c>
      <c r="D467" s="245">
        <f t="shared" si="46"/>
        <v>15</v>
      </c>
      <c r="E467" s="67" t="s">
        <v>15</v>
      </c>
      <c r="F467" s="245">
        <v>2</v>
      </c>
      <c r="G467" s="69"/>
      <c r="H467" s="70">
        <v>15</v>
      </c>
      <c r="I467" s="71"/>
      <c r="J467" s="69"/>
      <c r="K467" s="70"/>
      <c r="L467" s="71"/>
    </row>
    <row r="468" spans="1:12" ht="11.25">
      <c r="A468" s="238" t="s">
        <v>410</v>
      </c>
      <c r="B468" s="42" t="s">
        <v>25</v>
      </c>
      <c r="C468" s="42">
        <v>10020000</v>
      </c>
      <c r="D468" s="786">
        <f t="shared" si="46"/>
        <v>15</v>
      </c>
      <c r="E468" s="42" t="s">
        <v>15</v>
      </c>
      <c r="F468" s="787">
        <v>2</v>
      </c>
      <c r="G468" s="43"/>
      <c r="H468" s="44">
        <v>15</v>
      </c>
      <c r="I468" s="45"/>
      <c r="J468" s="43"/>
      <c r="K468" s="44"/>
      <c r="L468" s="45"/>
    </row>
    <row r="469" spans="1:12" ht="11.25">
      <c r="A469" s="605" t="s">
        <v>484</v>
      </c>
      <c r="B469" s="218" t="s">
        <v>25</v>
      </c>
      <c r="C469" s="42">
        <v>10020000</v>
      </c>
      <c r="D469" s="786">
        <f t="shared" si="46"/>
        <v>15</v>
      </c>
      <c r="E469" s="42" t="s">
        <v>14</v>
      </c>
      <c r="F469" s="788">
        <v>1</v>
      </c>
      <c r="G469" s="49"/>
      <c r="H469" s="50">
        <v>15</v>
      </c>
      <c r="I469" s="51"/>
      <c r="J469" s="49"/>
      <c r="K469" s="50"/>
      <c r="L469" s="51"/>
    </row>
    <row r="470" spans="1:12" ht="12" thickBot="1">
      <c r="A470" s="605" t="s">
        <v>485</v>
      </c>
      <c r="B470" s="218" t="s">
        <v>25</v>
      </c>
      <c r="C470" s="42">
        <v>10020000</v>
      </c>
      <c r="D470" s="786">
        <f t="shared" si="46"/>
        <v>15</v>
      </c>
      <c r="E470" s="42" t="s">
        <v>15</v>
      </c>
      <c r="F470" s="788">
        <v>1</v>
      </c>
      <c r="G470" s="49"/>
      <c r="H470" s="50"/>
      <c r="I470" s="51"/>
      <c r="J470" s="49"/>
      <c r="K470" s="50">
        <v>15</v>
      </c>
      <c r="L470" s="51"/>
    </row>
    <row r="471" spans="1:12" ht="23.25" thickBot="1">
      <c r="A471" s="246" t="s">
        <v>411</v>
      </c>
      <c r="B471" s="151" t="s">
        <v>16</v>
      </c>
      <c r="C471" s="151">
        <v>10020000</v>
      </c>
      <c r="D471" s="247">
        <v>20</v>
      </c>
      <c r="E471" s="151" t="s">
        <v>14</v>
      </c>
      <c r="F471" s="247">
        <v>2</v>
      </c>
      <c r="G471" s="200"/>
      <c r="H471" s="201"/>
      <c r="I471" s="202"/>
      <c r="J471" s="622"/>
      <c r="K471" s="623"/>
      <c r="L471" s="624"/>
    </row>
    <row r="472" spans="1:12" ht="22.5">
      <c r="A472" s="248" t="s">
        <v>412</v>
      </c>
      <c r="B472" s="67" t="s">
        <v>25</v>
      </c>
      <c r="C472" s="67">
        <v>10020000</v>
      </c>
      <c r="D472" s="249">
        <v>20</v>
      </c>
      <c r="E472" s="67" t="s">
        <v>14</v>
      </c>
      <c r="F472" s="143">
        <v>1</v>
      </c>
      <c r="G472" s="69"/>
      <c r="H472" s="70"/>
      <c r="I472" s="71"/>
      <c r="J472" s="704"/>
      <c r="K472" s="636"/>
      <c r="L472" s="637"/>
    </row>
    <row r="473" spans="1:12" ht="12" thickBot="1">
      <c r="A473" s="250" t="s">
        <v>413</v>
      </c>
      <c r="B473" s="58" t="s">
        <v>25</v>
      </c>
      <c r="C473" s="58">
        <v>10020000</v>
      </c>
      <c r="D473" s="173">
        <v>40</v>
      </c>
      <c r="E473" s="58" t="s">
        <v>14</v>
      </c>
      <c r="F473" s="163">
        <v>2</v>
      </c>
      <c r="G473" s="90"/>
      <c r="H473" s="64"/>
      <c r="I473" s="65"/>
      <c r="J473" s="705"/>
      <c r="K473" s="632"/>
      <c r="L473" s="633"/>
    </row>
    <row r="474" spans="1:12" ht="11.25">
      <c r="A474" s="856" t="s">
        <v>114</v>
      </c>
      <c r="B474" s="857"/>
      <c r="C474" s="857"/>
      <c r="D474" s="228">
        <f>SUM(D460:D470)</f>
        <v>168</v>
      </c>
      <c r="E474" s="858"/>
      <c r="F474" s="251">
        <f>SUM(F460:F470)</f>
        <v>17</v>
      </c>
      <c r="G474" s="254">
        <f aca="true" t="shared" si="47" ref="G474:L474">SUM(G460:G470)</f>
        <v>27</v>
      </c>
      <c r="H474" s="255">
        <f t="shared" si="47"/>
        <v>75</v>
      </c>
      <c r="I474" s="256">
        <f t="shared" si="47"/>
        <v>0</v>
      </c>
      <c r="J474" s="254">
        <f t="shared" si="47"/>
        <v>24</v>
      </c>
      <c r="K474" s="255">
        <f t="shared" si="47"/>
        <v>42</v>
      </c>
      <c r="L474" s="256">
        <f t="shared" si="47"/>
        <v>0</v>
      </c>
    </row>
    <row r="475" spans="1:12" ht="12" thickBot="1">
      <c r="A475" s="861" t="s">
        <v>28</v>
      </c>
      <c r="B475" s="862"/>
      <c r="C475" s="862"/>
      <c r="D475" s="234">
        <f>SUM(D471:D473)</f>
        <v>80</v>
      </c>
      <c r="E475" s="859"/>
      <c r="F475" s="252">
        <f>SUM(F471:F473)</f>
        <v>5</v>
      </c>
      <c r="G475" s="683"/>
      <c r="H475" s="684"/>
      <c r="I475" s="685"/>
      <c r="J475" s="683"/>
      <c r="K475" s="684">
        <f>SUM(D471:D473)</f>
        <v>80</v>
      </c>
      <c r="L475" s="685"/>
    </row>
    <row r="476" spans="1:12" ht="12" thickBot="1">
      <c r="A476" s="866" t="s">
        <v>19</v>
      </c>
      <c r="B476" s="867"/>
      <c r="C476" s="868"/>
      <c r="D476" s="235">
        <f>SUM(D474:D475)</f>
        <v>248</v>
      </c>
      <c r="E476" s="860"/>
      <c r="F476" s="354">
        <f>SUM(F474:F475)</f>
        <v>22</v>
      </c>
      <c r="G476" s="869">
        <f>SUM(G474:L475)</f>
        <v>248</v>
      </c>
      <c r="H476" s="870"/>
      <c r="I476" s="870"/>
      <c r="J476" s="870"/>
      <c r="K476" s="870"/>
      <c r="L476" s="871"/>
    </row>
    <row r="477" spans="1:12" ht="12" thickBot="1">
      <c r="A477" s="877" t="s">
        <v>320</v>
      </c>
      <c r="B477" s="878"/>
      <c r="C477" s="878"/>
      <c r="D477" s="878"/>
      <c r="E477" s="878"/>
      <c r="F477" s="878"/>
      <c r="G477" s="878"/>
      <c r="H477" s="878"/>
      <c r="I477" s="878"/>
      <c r="J477" s="878"/>
      <c r="K477" s="878"/>
      <c r="L477" s="879"/>
    </row>
    <row r="478" spans="1:12" ht="12" thickBot="1">
      <c r="A478" s="877" t="s">
        <v>179</v>
      </c>
      <c r="B478" s="878"/>
      <c r="C478" s="878"/>
      <c r="D478" s="878"/>
      <c r="E478" s="878"/>
      <c r="F478" s="878"/>
      <c r="G478" s="878"/>
      <c r="H478" s="878"/>
      <c r="I478" s="878"/>
      <c r="J478" s="878"/>
      <c r="K478" s="878"/>
      <c r="L478" s="879"/>
    </row>
    <row r="479" spans="1:12" ht="11.25" customHeight="1">
      <c r="A479" s="975" t="s">
        <v>1</v>
      </c>
      <c r="B479" s="969" t="s">
        <v>2</v>
      </c>
      <c r="C479" s="969" t="s">
        <v>3</v>
      </c>
      <c r="D479" s="969" t="s">
        <v>4</v>
      </c>
      <c r="E479" s="969" t="s">
        <v>5</v>
      </c>
      <c r="F479" s="971" t="s">
        <v>6</v>
      </c>
      <c r="G479" s="948" t="s">
        <v>7</v>
      </c>
      <c r="H479" s="949"/>
      <c r="I479" s="950"/>
      <c r="J479" s="948" t="s">
        <v>8</v>
      </c>
      <c r="K479" s="949"/>
      <c r="L479" s="950"/>
    </row>
    <row r="480" spans="1:12" ht="24.75" customHeight="1" thickBot="1">
      <c r="A480" s="976"/>
      <c r="B480" s="970"/>
      <c r="C480" s="970"/>
      <c r="D480" s="970"/>
      <c r="E480" s="970"/>
      <c r="F480" s="972"/>
      <c r="G480" s="21" t="s">
        <v>9</v>
      </c>
      <c r="H480" s="22" t="s">
        <v>10</v>
      </c>
      <c r="I480" s="23" t="s">
        <v>11</v>
      </c>
      <c r="J480" s="24" t="s">
        <v>9</v>
      </c>
      <c r="K480" s="22" t="s">
        <v>10</v>
      </c>
      <c r="L480" s="23" t="s">
        <v>11</v>
      </c>
    </row>
    <row r="481" spans="1:12" ht="11.25">
      <c r="A481" s="206" t="s">
        <v>159</v>
      </c>
      <c r="B481" s="67" t="s">
        <v>13</v>
      </c>
      <c r="C481" s="67">
        <v>10020000</v>
      </c>
      <c r="D481" s="67">
        <f>SUM(G481:L481)</f>
        <v>12</v>
      </c>
      <c r="E481" s="67" t="s">
        <v>17</v>
      </c>
      <c r="F481" s="143">
        <v>1</v>
      </c>
      <c r="G481" s="130"/>
      <c r="H481" s="327"/>
      <c r="I481" s="328"/>
      <c r="J481" s="329">
        <v>12</v>
      </c>
      <c r="K481" s="327"/>
      <c r="L481" s="330"/>
    </row>
    <row r="482" spans="1:12" ht="11.25">
      <c r="A482" s="41" t="s">
        <v>160</v>
      </c>
      <c r="B482" s="67" t="s">
        <v>13</v>
      </c>
      <c r="C482" s="67">
        <v>10020000</v>
      </c>
      <c r="D482" s="67">
        <f>SUM(G482:L482)</f>
        <v>9</v>
      </c>
      <c r="E482" s="67" t="s">
        <v>17</v>
      </c>
      <c r="F482" s="143">
        <v>1</v>
      </c>
      <c r="G482" s="34"/>
      <c r="H482" s="313"/>
      <c r="I482" s="314"/>
      <c r="J482" s="331">
        <v>9</v>
      </c>
      <c r="K482" s="313"/>
      <c r="L482" s="315"/>
    </row>
    <row r="483" spans="1:12" ht="11.25">
      <c r="A483" s="55" t="s">
        <v>161</v>
      </c>
      <c r="B483" s="67" t="s">
        <v>13</v>
      </c>
      <c r="C483" s="67">
        <v>10020000</v>
      </c>
      <c r="D483" s="67">
        <f aca="true" t="shared" si="48" ref="D483:D503">SUM(G483:L483)</f>
        <v>9</v>
      </c>
      <c r="E483" s="67" t="s">
        <v>17</v>
      </c>
      <c r="F483" s="143">
        <v>1</v>
      </c>
      <c r="G483" s="69"/>
      <c r="H483" s="310"/>
      <c r="I483" s="311"/>
      <c r="J483" s="332">
        <v>9</v>
      </c>
      <c r="K483" s="310"/>
      <c r="L483" s="312"/>
    </row>
    <row r="484" spans="1:12" ht="11.25">
      <c r="A484" s="221" t="s">
        <v>414</v>
      </c>
      <c r="B484" s="67" t="s">
        <v>13</v>
      </c>
      <c r="C484" s="67">
        <v>10020000</v>
      </c>
      <c r="D484" s="67">
        <f t="shared" si="48"/>
        <v>12</v>
      </c>
      <c r="E484" s="67" t="s">
        <v>17</v>
      </c>
      <c r="F484" s="143">
        <v>1</v>
      </c>
      <c r="G484" s="34"/>
      <c r="H484" s="38"/>
      <c r="I484" s="39"/>
      <c r="J484" s="34">
        <v>12</v>
      </c>
      <c r="K484" s="38"/>
      <c r="L484" s="166"/>
    </row>
    <row r="485" spans="1:12" ht="11.25">
      <c r="A485" s="606" t="s">
        <v>270</v>
      </c>
      <c r="B485" s="47" t="s">
        <v>13</v>
      </c>
      <c r="C485" s="47">
        <v>10020000</v>
      </c>
      <c r="D485" s="122">
        <f t="shared" si="48"/>
        <v>12</v>
      </c>
      <c r="E485" s="122" t="s">
        <v>15</v>
      </c>
      <c r="F485" s="146">
        <v>1</v>
      </c>
      <c r="G485" s="147"/>
      <c r="H485" s="148"/>
      <c r="I485" s="54"/>
      <c r="J485" s="147"/>
      <c r="K485" s="53">
        <v>12</v>
      </c>
      <c r="L485" s="54"/>
    </row>
    <row r="486" spans="1:12" ht="12" thickBot="1">
      <c r="A486" s="607" t="s">
        <v>474</v>
      </c>
      <c r="B486" s="110" t="s">
        <v>13</v>
      </c>
      <c r="C486" s="110">
        <v>10020000</v>
      </c>
      <c r="D486" s="110">
        <f>SUM(G486:L486)</f>
        <v>9</v>
      </c>
      <c r="E486" s="110" t="s">
        <v>15</v>
      </c>
      <c r="F486" s="59">
        <v>1</v>
      </c>
      <c r="G486" s="60"/>
      <c r="H486" s="803"/>
      <c r="I486" s="804"/>
      <c r="J486" s="805"/>
      <c r="K486" s="806">
        <v>9</v>
      </c>
      <c r="L486" s="807"/>
    </row>
    <row r="487" spans="1:12" ht="11.25">
      <c r="A487" s="725" t="s">
        <v>475</v>
      </c>
      <c r="B487" s="107" t="s">
        <v>16</v>
      </c>
      <c r="C487" s="107">
        <v>10020000</v>
      </c>
      <c r="D487" s="107">
        <f t="shared" si="48"/>
        <v>15</v>
      </c>
      <c r="E487" s="107" t="s">
        <v>17</v>
      </c>
      <c r="F487" s="801">
        <v>2</v>
      </c>
      <c r="G487" s="86"/>
      <c r="H487" s="808">
        <v>15</v>
      </c>
      <c r="I487" s="809"/>
      <c r="J487" s="810"/>
      <c r="K487" s="811"/>
      <c r="L487" s="812"/>
    </row>
    <row r="488" spans="1:12" ht="11.25">
      <c r="A488" s="608" t="s">
        <v>415</v>
      </c>
      <c r="B488" s="42" t="s">
        <v>16</v>
      </c>
      <c r="C488" s="42">
        <v>10020000</v>
      </c>
      <c r="D488" s="67">
        <f t="shared" si="48"/>
        <v>15</v>
      </c>
      <c r="E488" s="42" t="s">
        <v>17</v>
      </c>
      <c r="F488" s="191">
        <v>3</v>
      </c>
      <c r="G488" s="43"/>
      <c r="H488" s="317">
        <v>15</v>
      </c>
      <c r="I488" s="318"/>
      <c r="J488" s="334"/>
      <c r="K488" s="319"/>
      <c r="L488" s="316"/>
    </row>
    <row r="489" spans="1:12" ht="11.25">
      <c r="A489" s="609" t="s">
        <v>416</v>
      </c>
      <c r="B489" s="47" t="s">
        <v>16</v>
      </c>
      <c r="C489" s="47">
        <v>10020000</v>
      </c>
      <c r="D489" s="47">
        <f>SUM(G489:L489)</f>
        <v>9</v>
      </c>
      <c r="E489" s="47" t="s">
        <v>15</v>
      </c>
      <c r="F489" s="621">
        <v>1</v>
      </c>
      <c r="G489" s="147"/>
      <c r="H489" s="148">
        <v>9</v>
      </c>
      <c r="I489" s="466"/>
      <c r="J489" s="467"/>
      <c r="K489" s="468"/>
      <c r="L489" s="466"/>
    </row>
    <row r="490" spans="1:12" ht="11.25">
      <c r="A490" s="610" t="s">
        <v>417</v>
      </c>
      <c r="B490" s="26" t="s">
        <v>16</v>
      </c>
      <c r="C490" s="26">
        <v>10020000</v>
      </c>
      <c r="D490" s="26">
        <f t="shared" si="48"/>
        <v>15</v>
      </c>
      <c r="E490" s="26" t="s">
        <v>15</v>
      </c>
      <c r="F490" s="706">
        <v>2</v>
      </c>
      <c r="G490" s="34"/>
      <c r="H490" s="313"/>
      <c r="I490" s="314"/>
      <c r="J490" s="331"/>
      <c r="K490" s="320">
        <v>15</v>
      </c>
      <c r="L490" s="314"/>
    </row>
    <row r="491" spans="1:12" ht="11.25">
      <c r="A491" s="97" t="s">
        <v>162</v>
      </c>
      <c r="B491" s="26" t="s">
        <v>16</v>
      </c>
      <c r="C491" s="26">
        <v>10020000</v>
      </c>
      <c r="D491" s="67">
        <f t="shared" si="48"/>
        <v>12</v>
      </c>
      <c r="E491" s="26" t="s">
        <v>15</v>
      </c>
      <c r="F491" s="456">
        <v>1</v>
      </c>
      <c r="G491" s="34"/>
      <c r="H491" s="313"/>
      <c r="I491" s="314"/>
      <c r="J491" s="331"/>
      <c r="K491" s="320">
        <v>12</v>
      </c>
      <c r="L491" s="314"/>
    </row>
    <row r="492" spans="1:12" ht="11.25">
      <c r="A492" s="611" t="s">
        <v>418</v>
      </c>
      <c r="B492" s="26" t="s">
        <v>16</v>
      </c>
      <c r="C492" s="26">
        <v>10020000</v>
      </c>
      <c r="D492" s="67">
        <f t="shared" si="48"/>
        <v>21</v>
      </c>
      <c r="E492" s="26" t="s">
        <v>17</v>
      </c>
      <c r="F492" s="157">
        <v>4</v>
      </c>
      <c r="G492" s="457"/>
      <c r="H492" s="458"/>
      <c r="I492" s="353"/>
      <c r="J492" s="457"/>
      <c r="K492" s="35">
        <v>21</v>
      </c>
      <c r="L492" s="459"/>
    </row>
    <row r="493" spans="1:12" ht="23.25" thickBot="1">
      <c r="A493" s="207" t="s">
        <v>163</v>
      </c>
      <c r="B493" s="58" t="s">
        <v>16</v>
      </c>
      <c r="C493" s="58">
        <v>10020000</v>
      </c>
      <c r="D493" s="58">
        <f t="shared" si="48"/>
        <v>18</v>
      </c>
      <c r="E493" s="58" t="s">
        <v>17</v>
      </c>
      <c r="F493" s="163">
        <v>3</v>
      </c>
      <c r="G493" s="90"/>
      <c r="H493" s="321"/>
      <c r="I493" s="322"/>
      <c r="J493" s="333"/>
      <c r="K493" s="92">
        <v>18</v>
      </c>
      <c r="L493" s="324"/>
    </row>
    <row r="494" spans="1:12" ht="11.25">
      <c r="A494" s="612" t="s">
        <v>164</v>
      </c>
      <c r="B494" s="67" t="s">
        <v>25</v>
      </c>
      <c r="C494" s="67">
        <v>10020000</v>
      </c>
      <c r="D494" s="67">
        <f t="shared" si="48"/>
        <v>27</v>
      </c>
      <c r="E494" s="67" t="s">
        <v>17</v>
      </c>
      <c r="F494" s="171">
        <v>5</v>
      </c>
      <c r="G494" s="69">
        <v>12</v>
      </c>
      <c r="H494" s="310">
        <v>15</v>
      </c>
      <c r="I494" s="328"/>
      <c r="J494" s="332"/>
      <c r="K494" s="325"/>
      <c r="L494" s="312"/>
    </row>
    <row r="495" spans="1:12" ht="11.25">
      <c r="A495" s="613" t="s">
        <v>439</v>
      </c>
      <c r="B495" s="26" t="s">
        <v>25</v>
      </c>
      <c r="C495" s="26">
        <v>10020000</v>
      </c>
      <c r="D495" s="67">
        <f t="shared" si="48"/>
        <v>18</v>
      </c>
      <c r="E495" s="67" t="s">
        <v>17</v>
      </c>
      <c r="F495" s="145">
        <v>4</v>
      </c>
      <c r="G495" s="34"/>
      <c r="H495" s="313">
        <v>18</v>
      </c>
      <c r="I495" s="314"/>
      <c r="J495" s="331"/>
      <c r="K495" s="320"/>
      <c r="L495" s="315"/>
    </row>
    <row r="496" spans="1:12" ht="11.25">
      <c r="A496" s="614" t="s">
        <v>440</v>
      </c>
      <c r="B496" s="26" t="s">
        <v>25</v>
      </c>
      <c r="C496" s="26">
        <v>10020000</v>
      </c>
      <c r="D496" s="67">
        <f t="shared" si="48"/>
        <v>18</v>
      </c>
      <c r="E496" s="67" t="s">
        <v>15</v>
      </c>
      <c r="F496" s="143">
        <v>4</v>
      </c>
      <c r="G496" s="34"/>
      <c r="H496" s="313">
        <v>18</v>
      </c>
      <c r="I496" s="314"/>
      <c r="J496" s="331"/>
      <c r="K496" s="320"/>
      <c r="L496" s="315"/>
    </row>
    <row r="497" spans="1:12" ht="11.25">
      <c r="A497" s="612" t="s">
        <v>180</v>
      </c>
      <c r="B497" s="122" t="s">
        <v>25</v>
      </c>
      <c r="C497" s="122">
        <v>10020000</v>
      </c>
      <c r="D497" s="122">
        <f t="shared" si="48"/>
        <v>15</v>
      </c>
      <c r="E497" s="122" t="s">
        <v>15</v>
      </c>
      <c r="F497" s="150">
        <v>2</v>
      </c>
      <c r="G497" s="269"/>
      <c r="H497" s="460">
        <v>15</v>
      </c>
      <c r="I497" s="461"/>
      <c r="J497" s="462"/>
      <c r="K497" s="463"/>
      <c r="L497" s="464"/>
    </row>
    <row r="498" spans="1:12" ht="11.25">
      <c r="A498" s="615" t="s">
        <v>419</v>
      </c>
      <c r="B498" s="26" t="s">
        <v>25</v>
      </c>
      <c r="C498" s="26">
        <v>10020000</v>
      </c>
      <c r="D498" s="26">
        <f t="shared" si="48"/>
        <v>15</v>
      </c>
      <c r="E498" s="26" t="s">
        <v>15</v>
      </c>
      <c r="F498" s="145">
        <v>2</v>
      </c>
      <c r="G498" s="34"/>
      <c r="H498" s="313">
        <v>15</v>
      </c>
      <c r="I498" s="314"/>
      <c r="J498" s="331"/>
      <c r="K498" s="320"/>
      <c r="L498" s="315"/>
    </row>
    <row r="499" spans="1:12" ht="11.25">
      <c r="A499" s="55" t="s">
        <v>271</v>
      </c>
      <c r="B499" s="67" t="s">
        <v>25</v>
      </c>
      <c r="C499" s="67">
        <v>10020000</v>
      </c>
      <c r="D499" s="67">
        <f t="shared" si="48"/>
        <v>12</v>
      </c>
      <c r="E499" s="67" t="s">
        <v>15</v>
      </c>
      <c r="F499" s="143">
        <v>1</v>
      </c>
      <c r="G499" s="69"/>
      <c r="H499" s="310"/>
      <c r="I499" s="311">
        <v>12</v>
      </c>
      <c r="J499" s="332"/>
      <c r="K499" s="325"/>
      <c r="L499" s="311"/>
    </row>
    <row r="500" spans="1:12" ht="11.25">
      <c r="A500" s="25" t="s">
        <v>165</v>
      </c>
      <c r="B500" s="47" t="s">
        <v>25</v>
      </c>
      <c r="C500" s="47">
        <v>10020000</v>
      </c>
      <c r="D500" s="122">
        <f t="shared" si="48"/>
        <v>12</v>
      </c>
      <c r="E500" s="47" t="s">
        <v>15</v>
      </c>
      <c r="F500" s="146">
        <v>2</v>
      </c>
      <c r="G500" s="147"/>
      <c r="H500" s="465"/>
      <c r="I500" s="466">
        <v>12</v>
      </c>
      <c r="J500" s="467"/>
      <c r="K500" s="468"/>
      <c r="L500" s="466"/>
    </row>
    <row r="501" spans="1:12" ht="11.25">
      <c r="A501" s="25" t="s">
        <v>166</v>
      </c>
      <c r="B501" s="47" t="s">
        <v>25</v>
      </c>
      <c r="C501" s="47">
        <v>10020000</v>
      </c>
      <c r="D501" s="47">
        <f t="shared" si="48"/>
        <v>12</v>
      </c>
      <c r="E501" s="47" t="s">
        <v>15</v>
      </c>
      <c r="F501" s="146">
        <v>1</v>
      </c>
      <c r="G501" s="147"/>
      <c r="H501" s="465"/>
      <c r="I501" s="466">
        <v>12</v>
      </c>
      <c r="J501" s="467"/>
      <c r="K501" s="468"/>
      <c r="L501" s="466"/>
    </row>
    <row r="502" spans="1:12" ht="11.25">
      <c r="A502" s="594" t="s">
        <v>441</v>
      </c>
      <c r="B502" s="26" t="s">
        <v>25</v>
      </c>
      <c r="C502" s="26">
        <v>10020000</v>
      </c>
      <c r="D502" s="26">
        <f t="shared" si="48"/>
        <v>30</v>
      </c>
      <c r="E502" s="26" t="s">
        <v>17</v>
      </c>
      <c r="F502" s="157">
        <v>6</v>
      </c>
      <c r="G502" s="34"/>
      <c r="H502" s="38"/>
      <c r="I502" s="39"/>
      <c r="J502" s="34">
        <v>12</v>
      </c>
      <c r="K502" s="35">
        <v>18</v>
      </c>
      <c r="L502" s="166"/>
    </row>
    <row r="503" spans="1:12" ht="11.25">
      <c r="A503" s="726" t="s">
        <v>476</v>
      </c>
      <c r="B503" s="42" t="s">
        <v>25</v>
      </c>
      <c r="C503" s="42">
        <v>10020000</v>
      </c>
      <c r="D503" s="107">
        <f t="shared" si="48"/>
        <v>12</v>
      </c>
      <c r="E503" s="42" t="s">
        <v>17</v>
      </c>
      <c r="F503" s="27">
        <v>3</v>
      </c>
      <c r="G503" s="43"/>
      <c r="H503" s="44"/>
      <c r="I503" s="45"/>
      <c r="J503" s="43"/>
      <c r="K503" s="102">
        <v>12</v>
      </c>
      <c r="L503" s="45"/>
    </row>
    <row r="504" spans="1:12" ht="11.25">
      <c r="A504" s="727" t="s">
        <v>477</v>
      </c>
      <c r="B504" s="107" t="s">
        <v>25</v>
      </c>
      <c r="C504" s="107">
        <v>10020000</v>
      </c>
      <c r="D504" s="107">
        <f>SUM(G504:L504)</f>
        <v>12</v>
      </c>
      <c r="E504" s="107" t="s">
        <v>17</v>
      </c>
      <c r="F504" s="801">
        <v>3</v>
      </c>
      <c r="G504" s="86"/>
      <c r="H504" s="87"/>
      <c r="I504" s="88"/>
      <c r="J504" s="86"/>
      <c r="K504" s="802"/>
      <c r="L504" s="88">
        <v>12</v>
      </c>
    </row>
    <row r="505" spans="1:12" ht="11.25">
      <c r="A505" s="616" t="s">
        <v>420</v>
      </c>
      <c r="B505" s="67" t="s">
        <v>25</v>
      </c>
      <c r="C505" s="67">
        <v>10020000</v>
      </c>
      <c r="D505" s="67">
        <f>SUM(G505:L505)</f>
        <v>12</v>
      </c>
      <c r="E505" s="67" t="s">
        <v>15</v>
      </c>
      <c r="F505" s="524">
        <v>2</v>
      </c>
      <c r="G505" s="69"/>
      <c r="H505" s="70"/>
      <c r="I505" s="71"/>
      <c r="J505" s="69"/>
      <c r="K505" s="253"/>
      <c r="L505" s="71">
        <v>12</v>
      </c>
    </row>
    <row r="506" spans="1:12" ht="12" thickBot="1">
      <c r="A506" s="617" t="s">
        <v>272</v>
      </c>
      <c r="B506" s="58" t="s">
        <v>25</v>
      </c>
      <c r="C506" s="58">
        <v>10020000</v>
      </c>
      <c r="D506" s="67">
        <f>SUM(G506:L506)</f>
        <v>9</v>
      </c>
      <c r="E506" s="58" t="s">
        <v>15</v>
      </c>
      <c r="F506" s="155">
        <v>1</v>
      </c>
      <c r="G506" s="90"/>
      <c r="H506" s="321"/>
      <c r="I506" s="322"/>
      <c r="J506" s="333"/>
      <c r="K506" s="323">
        <v>9</v>
      </c>
      <c r="L506" s="322"/>
    </row>
    <row r="507" spans="1:12" ht="12" customHeight="1">
      <c r="A507" s="561" t="s">
        <v>442</v>
      </c>
      <c r="B507" s="127" t="s">
        <v>13</v>
      </c>
      <c r="C507" s="127">
        <v>10020000</v>
      </c>
      <c r="D507" s="127">
        <v>20</v>
      </c>
      <c r="E507" s="127" t="s">
        <v>14</v>
      </c>
      <c r="F507" s="156">
        <v>1</v>
      </c>
      <c r="G507" s="130"/>
      <c r="H507" s="32"/>
      <c r="I507" s="131"/>
      <c r="J507" s="711"/>
      <c r="K507" s="629"/>
      <c r="L507" s="712"/>
    </row>
    <row r="508" spans="1:12" ht="12" thickBot="1">
      <c r="A508" s="526" t="s">
        <v>443</v>
      </c>
      <c r="B508" s="58" t="s">
        <v>13</v>
      </c>
      <c r="C508" s="58">
        <v>10020000</v>
      </c>
      <c r="D508" s="154">
        <v>20</v>
      </c>
      <c r="E508" s="58" t="s">
        <v>14</v>
      </c>
      <c r="F508" s="163">
        <v>1</v>
      </c>
      <c r="G508" s="60"/>
      <c r="H508" s="61"/>
      <c r="I508" s="62"/>
      <c r="J508" s="705"/>
      <c r="K508" s="632"/>
      <c r="L508" s="713"/>
    </row>
    <row r="509" spans="1:12" ht="11.25" customHeight="1">
      <c r="A509" s="561" t="s">
        <v>444</v>
      </c>
      <c r="B509" s="127" t="s">
        <v>16</v>
      </c>
      <c r="C509" s="127">
        <v>10020000</v>
      </c>
      <c r="D509" s="127">
        <v>40</v>
      </c>
      <c r="E509" s="127" t="s">
        <v>14</v>
      </c>
      <c r="F509" s="156">
        <v>2</v>
      </c>
      <c r="G509" s="28"/>
      <c r="H509" s="161"/>
      <c r="I509" s="162"/>
      <c r="J509" s="711"/>
      <c r="K509" s="629"/>
      <c r="L509" s="712"/>
    </row>
    <row r="510" spans="1:12" ht="12" customHeight="1" thickBot="1">
      <c r="A510" s="526" t="s">
        <v>445</v>
      </c>
      <c r="B510" s="58" t="s">
        <v>16</v>
      </c>
      <c r="C510" s="58">
        <v>10020000</v>
      </c>
      <c r="D510" s="154">
        <v>20</v>
      </c>
      <c r="E510" s="58" t="s">
        <v>14</v>
      </c>
      <c r="F510" s="163">
        <v>1</v>
      </c>
      <c r="G510" s="60"/>
      <c r="H510" s="61"/>
      <c r="I510" s="62"/>
      <c r="J510" s="705"/>
      <c r="K510" s="632"/>
      <c r="L510" s="713"/>
    </row>
    <row r="511" spans="1:12" ht="11.25">
      <c r="A511" s="540" t="s">
        <v>446</v>
      </c>
      <c r="B511" s="67" t="s">
        <v>25</v>
      </c>
      <c r="C511" s="67">
        <v>10020000</v>
      </c>
      <c r="D511" s="67">
        <v>40</v>
      </c>
      <c r="E511" s="67" t="s">
        <v>14</v>
      </c>
      <c r="F511" s="143">
        <v>2</v>
      </c>
      <c r="G511" s="86"/>
      <c r="H511" s="87"/>
      <c r="I511" s="88"/>
      <c r="J511" s="704"/>
      <c r="K511" s="636"/>
      <c r="L511" s="707"/>
    </row>
    <row r="512" spans="1:12" ht="12" thickBot="1">
      <c r="A512" s="530" t="s">
        <v>447</v>
      </c>
      <c r="B512" s="26" t="s">
        <v>25</v>
      </c>
      <c r="C512" s="26">
        <v>10020000</v>
      </c>
      <c r="D512" s="67">
        <v>40</v>
      </c>
      <c r="E512" s="26" t="s">
        <v>14</v>
      </c>
      <c r="F512" s="145">
        <v>2</v>
      </c>
      <c r="G512" s="43"/>
      <c r="H512" s="44"/>
      <c r="I512" s="45"/>
      <c r="J512" s="708"/>
      <c r="K512" s="709"/>
      <c r="L512" s="710"/>
    </row>
    <row r="513" spans="1:12" ht="11.25">
      <c r="A513" s="856" t="s">
        <v>114</v>
      </c>
      <c r="B513" s="857"/>
      <c r="C513" s="857"/>
      <c r="D513" s="228">
        <f>SUM(D481:D506)</f>
        <v>372</v>
      </c>
      <c r="E513" s="858"/>
      <c r="F513" s="229">
        <f>SUM(F481:F506)</f>
        <v>58</v>
      </c>
      <c r="G513" s="254">
        <f aca="true" t="shared" si="49" ref="G513:L513">SUM(G481:G512)</f>
        <v>12</v>
      </c>
      <c r="H513" s="255">
        <f t="shared" si="49"/>
        <v>120</v>
      </c>
      <c r="I513" s="256">
        <f t="shared" si="49"/>
        <v>36</v>
      </c>
      <c r="J513" s="254">
        <f t="shared" si="49"/>
        <v>54</v>
      </c>
      <c r="K513" s="255">
        <f t="shared" si="49"/>
        <v>126</v>
      </c>
      <c r="L513" s="256">
        <f t="shared" si="49"/>
        <v>24</v>
      </c>
    </row>
    <row r="514" spans="1:12" ht="12" thickBot="1">
      <c r="A514" s="861" t="s">
        <v>28</v>
      </c>
      <c r="B514" s="862"/>
      <c r="C514" s="862"/>
      <c r="D514" s="258">
        <f>SUM(D507:D512)</f>
        <v>180</v>
      </c>
      <c r="E514" s="859"/>
      <c r="F514" s="326">
        <f>SUM(F507:F512)</f>
        <v>9</v>
      </c>
      <c r="G514" s="259"/>
      <c r="H514" s="259"/>
      <c r="I514" s="259"/>
      <c r="J514" s="259"/>
      <c r="K514" s="259"/>
      <c r="L514" s="260"/>
    </row>
    <row r="515" spans="1:12" ht="12" thickBot="1">
      <c r="A515" s="866" t="s">
        <v>19</v>
      </c>
      <c r="B515" s="867"/>
      <c r="C515" s="868"/>
      <c r="D515" s="235">
        <f>SUM(D513:D514)</f>
        <v>552</v>
      </c>
      <c r="E515" s="860"/>
      <c r="F515" s="235">
        <f>SUM(F513:F514)</f>
        <v>67</v>
      </c>
      <c r="G515" s="869">
        <f>SUM(G513:L513)</f>
        <v>372</v>
      </c>
      <c r="H515" s="870"/>
      <c r="I515" s="870"/>
      <c r="J515" s="870"/>
      <c r="K515" s="870"/>
      <c r="L515" s="871"/>
    </row>
    <row r="516" spans="1:12" ht="12" thickBot="1">
      <c r="A516" s="877" t="s">
        <v>483</v>
      </c>
      <c r="B516" s="878"/>
      <c r="C516" s="878"/>
      <c r="D516" s="878"/>
      <c r="E516" s="878"/>
      <c r="F516" s="878"/>
      <c r="G516" s="878"/>
      <c r="H516" s="878"/>
      <c r="I516" s="878"/>
      <c r="J516" s="878"/>
      <c r="K516" s="878"/>
      <c r="L516" s="879"/>
    </row>
    <row r="517" spans="1:12" ht="11.25">
      <c r="A517" s="905" t="s">
        <v>1</v>
      </c>
      <c r="B517" s="889" t="s">
        <v>2</v>
      </c>
      <c r="C517" s="889" t="s">
        <v>3</v>
      </c>
      <c r="D517" s="889" t="s">
        <v>4</v>
      </c>
      <c r="E517" s="889" t="s">
        <v>5</v>
      </c>
      <c r="F517" s="891" t="s">
        <v>6</v>
      </c>
      <c r="G517" s="893" t="s">
        <v>7</v>
      </c>
      <c r="H517" s="894"/>
      <c r="I517" s="895"/>
      <c r="J517" s="896" t="s">
        <v>8</v>
      </c>
      <c r="K517" s="894"/>
      <c r="L517" s="895"/>
    </row>
    <row r="518" spans="1:12" ht="24.75" customHeight="1" thickBot="1">
      <c r="A518" s="906"/>
      <c r="B518" s="890"/>
      <c r="C518" s="890"/>
      <c r="D518" s="890"/>
      <c r="E518" s="890"/>
      <c r="F518" s="892"/>
      <c r="G518" s="21" t="s">
        <v>9</v>
      </c>
      <c r="H518" s="22" t="s">
        <v>10</v>
      </c>
      <c r="I518" s="23" t="s">
        <v>11</v>
      </c>
      <c r="J518" s="24" t="s">
        <v>9</v>
      </c>
      <c r="K518" s="22" t="s">
        <v>10</v>
      </c>
      <c r="L518" s="23" t="s">
        <v>11</v>
      </c>
    </row>
    <row r="519" spans="1:12" ht="12" thickBot="1">
      <c r="A519" s="618" t="s">
        <v>448</v>
      </c>
      <c r="B519" s="151" t="s">
        <v>13</v>
      </c>
      <c r="C519" s="151">
        <v>10020000</v>
      </c>
      <c r="D519" s="151">
        <f>SUM(G519:L519)</f>
        <v>24</v>
      </c>
      <c r="E519" s="151" t="s">
        <v>17</v>
      </c>
      <c r="F519" s="525">
        <v>2</v>
      </c>
      <c r="G519" s="200"/>
      <c r="H519" s="201"/>
      <c r="I519" s="202"/>
      <c r="J519" s="203">
        <v>9</v>
      </c>
      <c r="K519" s="201">
        <v>15</v>
      </c>
      <c r="L519" s="204"/>
    </row>
    <row r="520" spans="1:12" ht="11.25">
      <c r="A520" s="189" t="s">
        <v>421</v>
      </c>
      <c r="B520" s="67" t="s">
        <v>16</v>
      </c>
      <c r="C520" s="67">
        <v>10020000</v>
      </c>
      <c r="D520" s="67">
        <f>SUM(G520:L520)</f>
        <v>15</v>
      </c>
      <c r="E520" s="67" t="s">
        <v>15</v>
      </c>
      <c r="F520" s="143">
        <v>2</v>
      </c>
      <c r="G520" s="69"/>
      <c r="H520" s="70">
        <v>15</v>
      </c>
      <c r="I520" s="71"/>
      <c r="J520" s="72"/>
      <c r="K520" s="70"/>
      <c r="L520" s="144"/>
    </row>
    <row r="521" spans="1:12" ht="11.25">
      <c r="A521" s="610" t="s">
        <v>422</v>
      </c>
      <c r="B521" s="26" t="s">
        <v>16</v>
      </c>
      <c r="C521" s="26">
        <v>10020000</v>
      </c>
      <c r="D521" s="67">
        <f>SUM(G521:L521)</f>
        <v>12</v>
      </c>
      <c r="E521" s="26" t="s">
        <v>15</v>
      </c>
      <c r="F521" s="145">
        <v>1</v>
      </c>
      <c r="G521" s="34"/>
      <c r="H521" s="38">
        <v>12</v>
      </c>
      <c r="I521" s="39"/>
      <c r="J521" s="37"/>
      <c r="K521" s="35"/>
      <c r="L521" s="166"/>
    </row>
    <row r="522" spans="1:12" ht="11.25">
      <c r="A522" s="610" t="s">
        <v>423</v>
      </c>
      <c r="B522" s="47" t="s">
        <v>16</v>
      </c>
      <c r="C522" s="47">
        <v>10020000</v>
      </c>
      <c r="D522" s="122">
        <f aca="true" t="shared" si="50" ref="D522:D531">SUM(G522:L522)</f>
        <v>12</v>
      </c>
      <c r="E522" s="47" t="s">
        <v>15</v>
      </c>
      <c r="F522" s="146">
        <v>1</v>
      </c>
      <c r="G522" s="147"/>
      <c r="H522" s="148">
        <v>12</v>
      </c>
      <c r="I522" s="54"/>
      <c r="J522" s="149"/>
      <c r="K522" s="53"/>
      <c r="L522" s="168"/>
    </row>
    <row r="523" spans="1:12" ht="11.25">
      <c r="A523" s="610" t="s">
        <v>424</v>
      </c>
      <c r="B523" s="47" t="s">
        <v>16</v>
      </c>
      <c r="C523" s="47">
        <v>10020000</v>
      </c>
      <c r="D523" s="47">
        <f t="shared" si="50"/>
        <v>15</v>
      </c>
      <c r="E523" s="47" t="s">
        <v>15</v>
      </c>
      <c r="F523" s="146">
        <v>2</v>
      </c>
      <c r="G523" s="147"/>
      <c r="H523" s="148">
        <v>15</v>
      </c>
      <c r="I523" s="54"/>
      <c r="J523" s="149"/>
      <c r="K523" s="53"/>
      <c r="L523" s="168"/>
    </row>
    <row r="524" spans="1:12" ht="11.25">
      <c r="A524" s="619" t="s">
        <v>425</v>
      </c>
      <c r="B524" s="26" t="s">
        <v>16</v>
      </c>
      <c r="C524" s="145">
        <v>10020000</v>
      </c>
      <c r="D524" s="26">
        <f t="shared" si="50"/>
        <v>12</v>
      </c>
      <c r="E524" s="172" t="s">
        <v>15</v>
      </c>
      <c r="F524" s="239">
        <v>2</v>
      </c>
      <c r="G524" s="34"/>
      <c r="H524" s="38"/>
      <c r="I524" s="39"/>
      <c r="J524" s="37"/>
      <c r="K524" s="35">
        <v>12</v>
      </c>
      <c r="L524" s="166"/>
    </row>
    <row r="525" spans="1:12" ht="11.25">
      <c r="A525" s="619" t="s">
        <v>426</v>
      </c>
      <c r="B525" s="47" t="s">
        <v>16</v>
      </c>
      <c r="C525" s="146">
        <v>10020000</v>
      </c>
      <c r="D525" s="67">
        <f t="shared" si="50"/>
        <v>12</v>
      </c>
      <c r="E525" s="172" t="s">
        <v>15</v>
      </c>
      <c r="F525" s="243">
        <v>2</v>
      </c>
      <c r="G525" s="147"/>
      <c r="H525" s="148"/>
      <c r="I525" s="54"/>
      <c r="J525" s="149"/>
      <c r="K525" s="53">
        <v>12</v>
      </c>
      <c r="L525" s="168"/>
    </row>
    <row r="526" spans="1:12" ht="11.25">
      <c r="A526" s="619" t="s">
        <v>427</v>
      </c>
      <c r="B526" s="47" t="s">
        <v>16</v>
      </c>
      <c r="C526" s="146">
        <v>10020000</v>
      </c>
      <c r="D526" s="67">
        <f t="shared" si="50"/>
        <v>9</v>
      </c>
      <c r="E526" s="249" t="s">
        <v>15</v>
      </c>
      <c r="F526" s="243">
        <v>1</v>
      </c>
      <c r="G526" s="147"/>
      <c r="H526" s="148"/>
      <c r="I526" s="54"/>
      <c r="J526" s="149"/>
      <c r="K526" s="53">
        <v>9</v>
      </c>
      <c r="L526" s="168"/>
    </row>
    <row r="527" spans="1:12" ht="11.25">
      <c r="A527" s="619" t="s">
        <v>428</v>
      </c>
      <c r="B527" s="47" t="s">
        <v>16</v>
      </c>
      <c r="C527" s="146">
        <v>10020000</v>
      </c>
      <c r="D527" s="67">
        <f t="shared" si="50"/>
        <v>12</v>
      </c>
      <c r="E527" s="249" t="s">
        <v>15</v>
      </c>
      <c r="F527" s="243">
        <v>2</v>
      </c>
      <c r="G527" s="147"/>
      <c r="H527" s="148"/>
      <c r="I527" s="54"/>
      <c r="J527" s="149"/>
      <c r="K527" s="53">
        <v>12</v>
      </c>
      <c r="L527" s="168"/>
    </row>
    <row r="528" spans="1:12" ht="11.25">
      <c r="A528" s="619" t="s">
        <v>429</v>
      </c>
      <c r="B528" s="47" t="s">
        <v>16</v>
      </c>
      <c r="C528" s="146">
        <v>10020000</v>
      </c>
      <c r="D528" s="67">
        <f t="shared" si="50"/>
        <v>9</v>
      </c>
      <c r="E528" s="26" t="s">
        <v>15</v>
      </c>
      <c r="F528" s="243">
        <v>1</v>
      </c>
      <c r="G528" s="147"/>
      <c r="H528" s="148"/>
      <c r="I528" s="54"/>
      <c r="J528" s="149"/>
      <c r="K528" s="53">
        <v>9</v>
      </c>
      <c r="L528" s="168"/>
    </row>
    <row r="529" spans="1:12" ht="12" thickBot="1">
      <c r="A529" s="190" t="s">
        <v>430</v>
      </c>
      <c r="B529" s="58" t="s">
        <v>16</v>
      </c>
      <c r="C529" s="58">
        <v>10020000</v>
      </c>
      <c r="D529" s="58">
        <f t="shared" si="50"/>
        <v>12</v>
      </c>
      <c r="E529" s="154" t="s">
        <v>15</v>
      </c>
      <c r="F529" s="163">
        <v>1</v>
      </c>
      <c r="G529" s="90"/>
      <c r="H529" s="64"/>
      <c r="I529" s="65"/>
      <c r="J529" s="91"/>
      <c r="K529" s="92">
        <v>12</v>
      </c>
      <c r="L529" s="65"/>
    </row>
    <row r="530" spans="1:12" ht="11.25">
      <c r="A530" s="55" t="s">
        <v>431</v>
      </c>
      <c r="B530" s="26" t="s">
        <v>25</v>
      </c>
      <c r="C530" s="26">
        <v>10020000</v>
      </c>
      <c r="D530" s="67">
        <f t="shared" si="50"/>
        <v>12</v>
      </c>
      <c r="E530" s="67" t="s">
        <v>17</v>
      </c>
      <c r="F530" s="171">
        <v>2</v>
      </c>
      <c r="G530" s="34"/>
      <c r="H530" s="38">
        <v>12</v>
      </c>
      <c r="I530" s="39"/>
      <c r="J530" s="37"/>
      <c r="K530" s="35"/>
      <c r="L530" s="166"/>
    </row>
    <row r="531" spans="1:12" ht="11.25">
      <c r="A531" s="616" t="s">
        <v>432</v>
      </c>
      <c r="B531" s="67" t="s">
        <v>25</v>
      </c>
      <c r="C531" s="67">
        <v>10020000</v>
      </c>
      <c r="D531" s="67">
        <f t="shared" si="50"/>
        <v>12</v>
      </c>
      <c r="E531" s="67" t="s">
        <v>15</v>
      </c>
      <c r="F531" s="143">
        <v>2</v>
      </c>
      <c r="G531" s="69"/>
      <c r="H531" s="70">
        <v>12</v>
      </c>
      <c r="I531" s="71"/>
      <c r="J531" s="72"/>
      <c r="K531" s="253"/>
      <c r="L531" s="144"/>
    </row>
    <row r="532" spans="1:12" ht="12" thickBot="1">
      <c r="A532" s="620" t="s">
        <v>433</v>
      </c>
      <c r="B532" s="58" t="s">
        <v>25</v>
      </c>
      <c r="C532" s="58">
        <v>10020000</v>
      </c>
      <c r="D532" s="58">
        <f>SUM(G532:L532)</f>
        <v>9</v>
      </c>
      <c r="E532" s="58" t="s">
        <v>15</v>
      </c>
      <c r="F532" s="163">
        <v>1</v>
      </c>
      <c r="G532" s="90"/>
      <c r="H532" s="64"/>
      <c r="I532" s="65"/>
      <c r="J532" s="91"/>
      <c r="K532" s="92"/>
      <c r="L532" s="65">
        <v>9</v>
      </c>
    </row>
    <row r="533" spans="1:12" ht="12" customHeight="1">
      <c r="A533" s="530" t="s">
        <v>434</v>
      </c>
      <c r="B533" s="26" t="s">
        <v>16</v>
      </c>
      <c r="C533" s="26">
        <v>10020000</v>
      </c>
      <c r="D533" s="67">
        <v>40</v>
      </c>
      <c r="E533" s="26" t="s">
        <v>14</v>
      </c>
      <c r="F533" s="145">
        <v>2</v>
      </c>
      <c r="G533" s="43"/>
      <c r="H533" s="44"/>
      <c r="I533" s="45"/>
      <c r="J533" s="714"/>
      <c r="K533" s="715"/>
      <c r="L533" s="716"/>
    </row>
    <row r="534" spans="1:12" ht="12" thickBot="1">
      <c r="A534" s="530" t="s">
        <v>490</v>
      </c>
      <c r="B534" s="26" t="s">
        <v>25</v>
      </c>
      <c r="C534" s="26">
        <v>10020000</v>
      </c>
      <c r="D534" s="67">
        <v>40</v>
      </c>
      <c r="E534" s="26" t="s">
        <v>14</v>
      </c>
      <c r="F534" s="145">
        <v>2</v>
      </c>
      <c r="G534" s="43"/>
      <c r="H534" s="44"/>
      <c r="I534" s="45"/>
      <c r="J534" s="714"/>
      <c r="K534" s="715"/>
      <c r="L534" s="716"/>
    </row>
    <row r="535" spans="1:12" ht="11.25">
      <c r="A535" s="856" t="s">
        <v>114</v>
      </c>
      <c r="B535" s="857"/>
      <c r="C535" s="857"/>
      <c r="D535" s="228">
        <f>SUM(D519:D532)</f>
        <v>177</v>
      </c>
      <c r="E535" s="858"/>
      <c r="F535" s="228">
        <f aca="true" t="shared" si="51" ref="F535:L535">SUM(F519:F532)</f>
        <v>22</v>
      </c>
      <c r="G535" s="254">
        <f t="shared" si="51"/>
        <v>0</v>
      </c>
      <c r="H535" s="255">
        <f t="shared" si="51"/>
        <v>78</v>
      </c>
      <c r="I535" s="256">
        <f t="shared" si="51"/>
        <v>0</v>
      </c>
      <c r="J535" s="257">
        <f t="shared" si="51"/>
        <v>9</v>
      </c>
      <c r="K535" s="255">
        <f t="shared" si="51"/>
        <v>81</v>
      </c>
      <c r="L535" s="256">
        <f t="shared" si="51"/>
        <v>9</v>
      </c>
    </row>
    <row r="536" spans="1:12" ht="12" thickBot="1">
      <c r="A536" s="861" t="s">
        <v>28</v>
      </c>
      <c r="B536" s="862"/>
      <c r="C536" s="862"/>
      <c r="D536" s="258">
        <f>SUM(D533:D534)</f>
        <v>80</v>
      </c>
      <c r="E536" s="859"/>
      <c r="F536" s="335">
        <f>SUM(F533:F534)</f>
        <v>4</v>
      </c>
      <c r="G536" s="863"/>
      <c r="H536" s="864"/>
      <c r="I536" s="864"/>
      <c r="J536" s="864"/>
      <c r="K536" s="864"/>
      <c r="L536" s="865"/>
    </row>
    <row r="537" spans="1:12" ht="12" thickBot="1">
      <c r="A537" s="866" t="s">
        <v>19</v>
      </c>
      <c r="B537" s="867"/>
      <c r="C537" s="868"/>
      <c r="D537" s="235">
        <f>SUM(D535:D536)</f>
        <v>257</v>
      </c>
      <c r="E537" s="860"/>
      <c r="F537" s="235">
        <f>SUM(F535:F536)</f>
        <v>26</v>
      </c>
      <c r="G537" s="869">
        <f>SUM(G535:L535)</f>
        <v>177</v>
      </c>
      <c r="H537" s="870"/>
      <c r="I537" s="870"/>
      <c r="J537" s="870"/>
      <c r="K537" s="870"/>
      <c r="L537" s="871"/>
    </row>
    <row r="538" spans="1:12" ht="12" thickBot="1">
      <c r="A538" s="455"/>
      <c r="B538" s="336"/>
      <c r="C538" s="336"/>
      <c r="D538" s="337"/>
      <c r="E538" s="338"/>
      <c r="F538" s="337"/>
      <c r="G538" s="337"/>
      <c r="H538" s="337"/>
      <c r="I538" s="339"/>
      <c r="J538" s="339"/>
      <c r="K538" s="339"/>
      <c r="L538" s="339"/>
    </row>
    <row r="539" spans="1:10" ht="12" thickBot="1">
      <c r="A539" s="840" t="s">
        <v>306</v>
      </c>
      <c r="B539" s="841"/>
      <c r="C539" s="841"/>
      <c r="D539" s="841"/>
      <c r="E539" s="841"/>
      <c r="F539" s="841"/>
      <c r="G539" s="841"/>
      <c r="H539" s="841"/>
      <c r="I539" s="841"/>
      <c r="J539" s="842"/>
    </row>
    <row r="540" spans="1:10" ht="11.25">
      <c r="A540" s="487"/>
      <c r="B540" s="843" t="s">
        <v>56</v>
      </c>
      <c r="C540" s="844"/>
      <c r="D540" s="844"/>
      <c r="E540" s="844"/>
      <c r="F540" s="845"/>
      <c r="G540" s="843" t="s">
        <v>57</v>
      </c>
      <c r="H540" s="844"/>
      <c r="I540" s="844"/>
      <c r="J540" s="845"/>
    </row>
    <row r="541" spans="1:10" ht="11.25">
      <c r="A541" s="491"/>
      <c r="B541" s="717" t="s">
        <v>58</v>
      </c>
      <c r="C541" s="718" t="s">
        <v>59</v>
      </c>
      <c r="D541" s="719" t="s">
        <v>60</v>
      </c>
      <c r="E541" s="720" t="s">
        <v>307</v>
      </c>
      <c r="F541" s="721" t="s">
        <v>61</v>
      </c>
      <c r="G541" s="722" t="s">
        <v>58</v>
      </c>
      <c r="H541" s="720" t="s">
        <v>59</v>
      </c>
      <c r="I541" s="723" t="s">
        <v>60</v>
      </c>
      <c r="J541" s="720" t="s">
        <v>307</v>
      </c>
    </row>
    <row r="542" spans="1:10" ht="11.25">
      <c r="A542" s="495" t="s">
        <v>62</v>
      </c>
      <c r="B542" s="496">
        <f>SUM(F8,F9,F10,F11,F25,F26,F27,F28,F29,F41,F42,F49,F50,F51)</f>
        <v>31</v>
      </c>
      <c r="C542" s="497">
        <v>0</v>
      </c>
      <c r="D542" s="498">
        <v>0</v>
      </c>
      <c r="E542" s="499">
        <v>0</v>
      </c>
      <c r="F542" s="500">
        <f aca="true" t="shared" si="52" ref="F542:F548">SUM(B542:E542)</f>
        <v>31</v>
      </c>
      <c r="G542" s="501">
        <f>SUM(G25:I32,G8:I16,G41:I44,G49:I51)</f>
        <v>251</v>
      </c>
      <c r="H542" s="499">
        <v>0</v>
      </c>
      <c r="I542" s="498">
        <v>0</v>
      </c>
      <c r="J542" s="499">
        <v>0</v>
      </c>
    </row>
    <row r="543" spans="1:10" ht="11.25">
      <c r="A543" s="495" t="s">
        <v>63</v>
      </c>
      <c r="B543" s="502">
        <f>SUM(F30,F31,F32,F12,F13,F14,F15,F16,F43,F44)</f>
        <v>21</v>
      </c>
      <c r="C543" s="503">
        <f>SUM(F73,F74,F113,F114)</f>
        <v>7</v>
      </c>
      <c r="D543" s="498">
        <v>0</v>
      </c>
      <c r="E543" s="499">
        <f>SUM(F91,F92)</f>
        <v>2</v>
      </c>
      <c r="F543" s="500">
        <f t="shared" si="52"/>
        <v>30</v>
      </c>
      <c r="G543" s="501">
        <f>SUM(J8:L16,J25:L32,J41:L44,J49:L51)</f>
        <v>200</v>
      </c>
      <c r="H543" s="499">
        <f>SUM(J73:L74,J113:L114)</f>
        <v>63</v>
      </c>
      <c r="I543" s="498">
        <v>0</v>
      </c>
      <c r="J543" s="499">
        <f>SUM(D91,D92)</f>
        <v>40</v>
      </c>
    </row>
    <row r="544" spans="1:10" ht="11.25">
      <c r="A544" s="495" t="s">
        <v>468</v>
      </c>
      <c r="B544" s="504">
        <f>SUM(F17:F19,F33:F34,F45,F52,F56)</f>
        <v>21</v>
      </c>
      <c r="C544" s="505">
        <f>SUM(F80,F99,F100,F115,F116)</f>
        <v>11</v>
      </c>
      <c r="D544" s="498">
        <v>0</v>
      </c>
      <c r="E544" s="499">
        <v>0</v>
      </c>
      <c r="F544" s="500">
        <f t="shared" si="52"/>
        <v>32</v>
      </c>
      <c r="G544" s="501">
        <f>SUM(G17:I20,G33:I34,G45:I45,G52:I52,G56:I57)</f>
        <v>182</v>
      </c>
      <c r="H544" s="499">
        <f>SUM(G77:I77,G80:I82,G99:I102,G115:I119)</f>
        <v>75</v>
      </c>
      <c r="I544" s="498">
        <v>0</v>
      </c>
      <c r="J544" s="499">
        <v>0</v>
      </c>
    </row>
    <row r="545" spans="1:10" ht="11.25">
      <c r="A545" s="495" t="s">
        <v>469</v>
      </c>
      <c r="B545" s="506">
        <f>SUM(F20,F57)</f>
        <v>4</v>
      </c>
      <c r="C545" s="507">
        <f>SUM(F77,F81,F82,F102,F101,F117,F118,F119)</f>
        <v>17</v>
      </c>
      <c r="D545" s="498">
        <f>SUM(F63)</f>
        <v>2</v>
      </c>
      <c r="E545" s="499">
        <f>SUM(F93,F94,F125)</f>
        <v>6</v>
      </c>
      <c r="F545" s="500">
        <f t="shared" si="52"/>
        <v>29</v>
      </c>
      <c r="G545" s="501">
        <f>SUM(J17:L20,J33:L34,J45:L45,J52:L52,J56:L57)</f>
        <v>55</v>
      </c>
      <c r="H545" s="499">
        <f>SUM(J77:L77,J80:L82,J99:L102,J115:L119)</f>
        <v>135</v>
      </c>
      <c r="I545" s="498">
        <v>12</v>
      </c>
      <c r="J545" s="499">
        <f>SUM(D93,D94,D125)</f>
        <v>100</v>
      </c>
    </row>
    <row r="546" spans="1:10" ht="11.25">
      <c r="A546" s="495" t="s">
        <v>470</v>
      </c>
      <c r="B546" s="508">
        <f>SUM(F58)</f>
        <v>4</v>
      </c>
      <c r="C546" s="509">
        <f>SUM(F83:F88,F103,F120,F121,F122,F123)</f>
        <v>25</v>
      </c>
      <c r="D546" s="498">
        <v>3</v>
      </c>
      <c r="E546" s="499">
        <v>0</v>
      </c>
      <c r="F546" s="500">
        <f t="shared" si="52"/>
        <v>32</v>
      </c>
      <c r="G546" s="501">
        <f>SUM(G35:I37,G58:I59)</f>
        <v>30</v>
      </c>
      <c r="H546" s="499">
        <f>SUM(G83:I90,G103:I105,G120:I124)</f>
        <v>165</v>
      </c>
      <c r="I546" s="498">
        <f>SUM(G64)</f>
        <v>12</v>
      </c>
      <c r="J546" s="499">
        <v>0</v>
      </c>
    </row>
    <row r="547" spans="1:10" ht="11.25">
      <c r="A547" s="495" t="s">
        <v>471</v>
      </c>
      <c r="B547" s="510">
        <f>SUM(F35:F37,F59)</f>
        <v>9</v>
      </c>
      <c r="C547" s="511">
        <f>SUM(F89,F90,F104,F105,F124)</f>
        <v>11</v>
      </c>
      <c r="D547" s="498">
        <v>0</v>
      </c>
      <c r="E547" s="499">
        <f>SUM(F95,F96,F126)</f>
        <v>9</v>
      </c>
      <c r="F547" s="500">
        <f t="shared" si="52"/>
        <v>29</v>
      </c>
      <c r="G547" s="501">
        <f>SUM(J35:L37,J58:L59)</f>
        <v>69</v>
      </c>
      <c r="H547" s="499">
        <f>SUM(J83:L90,J103:L105,J120:L124)</f>
        <v>72</v>
      </c>
      <c r="I547" s="498">
        <v>0</v>
      </c>
      <c r="J547" s="499">
        <f>SUM(D95,D96,D126)</f>
        <v>100</v>
      </c>
    </row>
    <row r="548" spans="1:10" ht="11.25">
      <c r="A548" s="491" t="s">
        <v>64</v>
      </c>
      <c r="B548" s="492">
        <f>SUM(B542:B547)</f>
        <v>90</v>
      </c>
      <c r="C548" s="493">
        <f>SUM(C542:C547)</f>
        <v>71</v>
      </c>
      <c r="D548" s="512">
        <f>SUM(D542:D547)</f>
        <v>5</v>
      </c>
      <c r="E548" s="513">
        <f>SUM(E542:E547)</f>
        <v>17</v>
      </c>
      <c r="F548" s="514">
        <f t="shared" si="52"/>
        <v>183</v>
      </c>
      <c r="G548" s="492">
        <f>SUM(G542:G547)</f>
        <v>787</v>
      </c>
      <c r="H548" s="493">
        <f>SUM(H542:H547)</f>
        <v>510</v>
      </c>
      <c r="I548" s="494">
        <f>SUM(I542:I547)</f>
        <v>24</v>
      </c>
      <c r="J548" s="513">
        <f>SUM(J542:J547)</f>
        <v>240</v>
      </c>
    </row>
    <row r="549" spans="1:10" ht="12" thickBot="1">
      <c r="A549" s="848" t="s">
        <v>65</v>
      </c>
      <c r="B549" s="849"/>
      <c r="C549" s="849"/>
      <c r="D549" s="849"/>
      <c r="E549" s="850"/>
      <c r="F549" s="515"/>
      <c r="G549" s="837">
        <f>SUM(G548:J548)</f>
        <v>1561</v>
      </c>
      <c r="H549" s="838"/>
      <c r="I549" s="838"/>
      <c r="J549" s="855"/>
    </row>
    <row r="550" spans="1:10" ht="12" thickBot="1">
      <c r="A550" s="840" t="s">
        <v>181</v>
      </c>
      <c r="B550" s="841"/>
      <c r="C550" s="841"/>
      <c r="D550" s="841"/>
      <c r="E550" s="841"/>
      <c r="F550" s="841"/>
      <c r="G550" s="841"/>
      <c r="H550" s="841"/>
      <c r="I550" s="841"/>
      <c r="J550" s="842"/>
    </row>
    <row r="551" spans="1:10" ht="11.25">
      <c r="A551" s="487"/>
      <c r="B551" s="843" t="s">
        <v>56</v>
      </c>
      <c r="C551" s="844"/>
      <c r="D551" s="844"/>
      <c r="E551" s="844"/>
      <c r="F551" s="845"/>
      <c r="G551" s="843" t="s">
        <v>57</v>
      </c>
      <c r="H551" s="844"/>
      <c r="I551" s="844"/>
      <c r="J551" s="845"/>
    </row>
    <row r="552" spans="1:10" ht="11.25">
      <c r="A552" s="491"/>
      <c r="B552" s="717" t="s">
        <v>58</v>
      </c>
      <c r="C552" s="718" t="s">
        <v>59</v>
      </c>
      <c r="D552" s="719" t="s">
        <v>60</v>
      </c>
      <c r="E552" s="720" t="s">
        <v>307</v>
      </c>
      <c r="F552" s="721" t="s">
        <v>61</v>
      </c>
      <c r="G552" s="722" t="s">
        <v>58</v>
      </c>
      <c r="H552" s="720" t="s">
        <v>59</v>
      </c>
      <c r="I552" s="723" t="s">
        <v>60</v>
      </c>
      <c r="J552" s="720" t="s">
        <v>307</v>
      </c>
    </row>
    <row r="553" spans="1:10" ht="11.25">
      <c r="A553" s="495" t="s">
        <v>62</v>
      </c>
      <c r="B553" s="496">
        <f aca="true" t="shared" si="53" ref="B553:B558">SUM(B542)</f>
        <v>31</v>
      </c>
      <c r="C553" s="497">
        <v>0</v>
      </c>
      <c r="D553" s="498">
        <v>0</v>
      </c>
      <c r="E553" s="499">
        <v>0</v>
      </c>
      <c r="F553" s="500">
        <f aca="true" t="shared" si="54" ref="F553:F559">SUM(B553:E553)</f>
        <v>31</v>
      </c>
      <c r="G553" s="501">
        <f aca="true" t="shared" si="55" ref="G553:G558">SUM(G542)</f>
        <v>251</v>
      </c>
      <c r="H553" s="499">
        <v>0</v>
      </c>
      <c r="I553" s="498">
        <v>0</v>
      </c>
      <c r="J553" s="499">
        <v>0</v>
      </c>
    </row>
    <row r="554" spans="1:10" ht="11.25">
      <c r="A554" s="495" t="s">
        <v>63</v>
      </c>
      <c r="B554" s="502">
        <f t="shared" si="53"/>
        <v>21</v>
      </c>
      <c r="C554" s="503">
        <f>SUM(F133,F134,F135,F136,F137,F138,F139)</f>
        <v>10</v>
      </c>
      <c r="D554" s="498">
        <v>0</v>
      </c>
      <c r="E554" s="499">
        <f>SUM(F163)</f>
        <v>2</v>
      </c>
      <c r="F554" s="500">
        <f t="shared" si="54"/>
        <v>33</v>
      </c>
      <c r="G554" s="501">
        <f t="shared" si="55"/>
        <v>200</v>
      </c>
      <c r="H554" s="499">
        <f>SUM(J133:L139)</f>
        <v>215</v>
      </c>
      <c r="I554" s="498">
        <v>0</v>
      </c>
      <c r="J554" s="499">
        <f>SUM(D163)</f>
        <v>40</v>
      </c>
    </row>
    <row r="555" spans="1:10" ht="11.25">
      <c r="A555" s="495" t="s">
        <v>468</v>
      </c>
      <c r="B555" s="504">
        <f>SUM(B544)</f>
        <v>21</v>
      </c>
      <c r="C555" s="505">
        <f>SUM(F140,F141,F142,F143,F144)</f>
        <v>12</v>
      </c>
      <c r="D555" s="498">
        <v>0</v>
      </c>
      <c r="E555" s="499">
        <v>0</v>
      </c>
      <c r="F555" s="500">
        <f t="shared" si="54"/>
        <v>33</v>
      </c>
      <c r="G555" s="501">
        <f>SUM(G544)</f>
        <v>182</v>
      </c>
      <c r="H555" s="499">
        <f>SUM(G140:I152)</f>
        <v>240</v>
      </c>
      <c r="I555" s="498">
        <v>0</v>
      </c>
      <c r="J555" s="499">
        <v>0</v>
      </c>
    </row>
    <row r="556" spans="1:10" ht="11.25">
      <c r="A556" s="495" t="s">
        <v>469</v>
      </c>
      <c r="B556" s="506">
        <f>SUM(B545)</f>
        <v>4</v>
      </c>
      <c r="C556" s="507">
        <f>SUM(F145,F146,F147,F148,F149,F150,F151,F152)</f>
        <v>19</v>
      </c>
      <c r="D556" s="498">
        <f>SUM(D545)</f>
        <v>2</v>
      </c>
      <c r="E556" s="499">
        <f>SUM(F164,F165)</f>
        <v>3</v>
      </c>
      <c r="F556" s="500">
        <f t="shared" si="54"/>
        <v>28</v>
      </c>
      <c r="G556" s="501">
        <f t="shared" si="55"/>
        <v>55</v>
      </c>
      <c r="H556" s="499">
        <f>SUM(J140:L152)</f>
        <v>265</v>
      </c>
      <c r="I556" s="498">
        <f>SUM(I545)</f>
        <v>12</v>
      </c>
      <c r="J556" s="499">
        <f>SUM(D164,D165)</f>
        <v>60</v>
      </c>
    </row>
    <row r="557" spans="1:10" ht="11.25">
      <c r="A557" s="495" t="s">
        <v>470</v>
      </c>
      <c r="B557" s="508">
        <f t="shared" si="53"/>
        <v>4</v>
      </c>
      <c r="C557" s="509">
        <f>SUM(F153,F154,F155,F156,F157,F158)</f>
        <v>25</v>
      </c>
      <c r="D557" s="498">
        <v>3</v>
      </c>
      <c r="E557" s="499">
        <v>0</v>
      </c>
      <c r="F557" s="500">
        <f t="shared" si="54"/>
        <v>32</v>
      </c>
      <c r="G557" s="501">
        <f t="shared" si="55"/>
        <v>30</v>
      </c>
      <c r="H557" s="499">
        <f>SUM(G153:I162)</f>
        <v>180</v>
      </c>
      <c r="I557" s="498">
        <f>SUM(I546)</f>
        <v>12</v>
      </c>
      <c r="J557" s="499">
        <v>0</v>
      </c>
    </row>
    <row r="558" spans="1:10" ht="11.25">
      <c r="A558" s="495" t="s">
        <v>471</v>
      </c>
      <c r="B558" s="510">
        <f t="shared" si="53"/>
        <v>9</v>
      </c>
      <c r="C558" s="511">
        <f>SUM(F159,F160,F161,F162)</f>
        <v>14</v>
      </c>
      <c r="D558" s="498">
        <v>0</v>
      </c>
      <c r="E558" s="499">
        <f>SUM(F166,F167)</f>
        <v>4</v>
      </c>
      <c r="F558" s="500">
        <f t="shared" si="54"/>
        <v>27</v>
      </c>
      <c r="G558" s="501">
        <f t="shared" si="55"/>
        <v>69</v>
      </c>
      <c r="H558" s="499">
        <f>SUM(J153:L162)</f>
        <v>95</v>
      </c>
      <c r="I558" s="498">
        <v>0</v>
      </c>
      <c r="J558" s="499">
        <f>SUM(D166,D167)</f>
        <v>60</v>
      </c>
    </row>
    <row r="559" spans="1:10" ht="11.25">
      <c r="A559" s="491" t="s">
        <v>64</v>
      </c>
      <c r="B559" s="492">
        <f>SUM(B553:B558)</f>
        <v>90</v>
      </c>
      <c r="C559" s="493">
        <f>SUM(C553:C558)</f>
        <v>80</v>
      </c>
      <c r="D559" s="512">
        <f>SUM(D553:D558)</f>
        <v>5</v>
      </c>
      <c r="E559" s="513">
        <f>SUM(E553:E558)</f>
        <v>9</v>
      </c>
      <c r="F559" s="846">
        <f t="shared" si="54"/>
        <v>184</v>
      </c>
      <c r="G559" s="492">
        <f>SUM(G553:G558)</f>
        <v>787</v>
      </c>
      <c r="H559" s="493">
        <f>SUM(H553:H558)</f>
        <v>995</v>
      </c>
      <c r="I559" s="494">
        <f>SUM(I553:I558)</f>
        <v>24</v>
      </c>
      <c r="J559" s="513">
        <f>SUM(J553:J558)</f>
        <v>160</v>
      </c>
    </row>
    <row r="560" spans="1:10" ht="12" thickBot="1">
      <c r="A560" s="848" t="s">
        <v>65</v>
      </c>
      <c r="B560" s="849"/>
      <c r="C560" s="849"/>
      <c r="D560" s="849"/>
      <c r="E560" s="850"/>
      <c r="F560" s="847"/>
      <c r="G560" s="837">
        <f>SUM(G559:J559)</f>
        <v>1966</v>
      </c>
      <c r="H560" s="838"/>
      <c r="I560" s="838"/>
      <c r="J560" s="839"/>
    </row>
    <row r="561" spans="1:10" ht="12" thickBot="1">
      <c r="A561" s="840" t="s">
        <v>363</v>
      </c>
      <c r="B561" s="841"/>
      <c r="C561" s="841"/>
      <c r="D561" s="841"/>
      <c r="E561" s="841"/>
      <c r="F561" s="841"/>
      <c r="G561" s="841"/>
      <c r="H561" s="841"/>
      <c r="I561" s="841"/>
      <c r="J561" s="842"/>
    </row>
    <row r="562" spans="1:10" ht="11.25">
      <c r="A562" s="487"/>
      <c r="B562" s="843" t="s">
        <v>56</v>
      </c>
      <c r="C562" s="844"/>
      <c r="D562" s="844"/>
      <c r="E562" s="844"/>
      <c r="F562" s="845"/>
      <c r="G562" s="843" t="s">
        <v>57</v>
      </c>
      <c r="H562" s="844"/>
      <c r="I562" s="844"/>
      <c r="J562" s="845"/>
    </row>
    <row r="563" spans="1:10" ht="11.25">
      <c r="A563" s="491"/>
      <c r="B563" s="717" t="s">
        <v>58</v>
      </c>
      <c r="C563" s="718" t="s">
        <v>59</v>
      </c>
      <c r="D563" s="719" t="s">
        <v>60</v>
      </c>
      <c r="E563" s="720" t="s">
        <v>307</v>
      </c>
      <c r="F563" s="721" t="s">
        <v>61</v>
      </c>
      <c r="G563" s="722" t="s">
        <v>58</v>
      </c>
      <c r="H563" s="720" t="s">
        <v>59</v>
      </c>
      <c r="I563" s="723" t="s">
        <v>60</v>
      </c>
      <c r="J563" s="720" t="s">
        <v>307</v>
      </c>
    </row>
    <row r="564" spans="1:10" ht="11.25">
      <c r="A564" s="495" t="s">
        <v>62</v>
      </c>
      <c r="B564" s="496">
        <f aca="true" t="shared" si="56" ref="B564:B569">SUM(B553)</f>
        <v>31</v>
      </c>
      <c r="C564" s="497">
        <v>0</v>
      </c>
      <c r="D564" s="498">
        <v>0</v>
      </c>
      <c r="E564" s="499">
        <v>0</v>
      </c>
      <c r="F564" s="500">
        <f aca="true" t="shared" si="57" ref="F564:F569">SUM(B564:C564,D564,E564)</f>
        <v>31</v>
      </c>
      <c r="G564" s="501">
        <f aca="true" t="shared" si="58" ref="G564:G569">SUM(G553)</f>
        <v>251</v>
      </c>
      <c r="H564" s="499">
        <v>0</v>
      </c>
      <c r="I564" s="498">
        <v>0</v>
      </c>
      <c r="J564" s="499">
        <v>0</v>
      </c>
    </row>
    <row r="565" spans="1:10" ht="11.25">
      <c r="A565" s="495" t="s">
        <v>63</v>
      </c>
      <c r="B565" s="502">
        <f t="shared" si="56"/>
        <v>21</v>
      </c>
      <c r="C565" s="503">
        <f>SUM(F175,F176,F202,F203,F204,F205)</f>
        <v>8</v>
      </c>
      <c r="D565" s="498">
        <v>0</v>
      </c>
      <c r="E565" s="499">
        <f>SUM(F193)</f>
        <v>2</v>
      </c>
      <c r="F565" s="500">
        <f t="shared" si="57"/>
        <v>31</v>
      </c>
      <c r="G565" s="501">
        <f t="shared" si="58"/>
        <v>200</v>
      </c>
      <c r="H565" s="499">
        <f>SUM(J175:L176,J202:L205)</f>
        <v>87</v>
      </c>
      <c r="I565" s="498">
        <v>0</v>
      </c>
      <c r="J565" s="499">
        <f>SUM(D193)</f>
        <v>40</v>
      </c>
    </row>
    <row r="566" spans="1:10" ht="11.25">
      <c r="A566" s="495" t="s">
        <v>468</v>
      </c>
      <c r="B566" s="504">
        <f t="shared" si="56"/>
        <v>21</v>
      </c>
      <c r="C566" s="505">
        <f>SUM(F177,F178,F179,F206,F207,F208,F209)</f>
        <v>10</v>
      </c>
      <c r="D566" s="498">
        <v>0</v>
      </c>
      <c r="E566" s="499">
        <v>0</v>
      </c>
      <c r="F566" s="500">
        <f t="shared" si="57"/>
        <v>31</v>
      </c>
      <c r="G566" s="501">
        <f t="shared" si="58"/>
        <v>182</v>
      </c>
      <c r="H566" s="499">
        <f>SUM(G177:I182,G206:I212)</f>
        <v>93</v>
      </c>
      <c r="I566" s="498">
        <v>0</v>
      </c>
      <c r="J566" s="499">
        <v>0</v>
      </c>
    </row>
    <row r="567" spans="1:10" ht="11.25">
      <c r="A567" s="495" t="s">
        <v>469</v>
      </c>
      <c r="B567" s="506">
        <f t="shared" si="56"/>
        <v>4</v>
      </c>
      <c r="C567" s="507">
        <f>SUM(F180,F181,F182,F210,F211,F212)</f>
        <v>15</v>
      </c>
      <c r="D567" s="498">
        <f>SUM(D556)</f>
        <v>2</v>
      </c>
      <c r="E567" s="499">
        <f>SUM(F194,F218)</f>
        <v>7</v>
      </c>
      <c r="F567" s="500">
        <f t="shared" si="57"/>
        <v>28</v>
      </c>
      <c r="G567" s="501">
        <f t="shared" si="58"/>
        <v>55</v>
      </c>
      <c r="H567" s="499">
        <f>SUM(J177:L182,J206:L212)</f>
        <v>99</v>
      </c>
      <c r="I567" s="498">
        <f>SUM(I556)</f>
        <v>12</v>
      </c>
      <c r="J567" s="499">
        <f>SUM(D194,D218)</f>
        <v>100</v>
      </c>
    </row>
    <row r="568" spans="1:10" ht="11.25">
      <c r="A568" s="495" t="s">
        <v>470</v>
      </c>
      <c r="B568" s="508">
        <f t="shared" si="56"/>
        <v>4</v>
      </c>
      <c r="C568" s="509">
        <f>SUM(F183,F184,F185,F186,F187,F188,F213,F214,F215,F216)</f>
        <v>25</v>
      </c>
      <c r="D568" s="498">
        <f>SUM(D557)</f>
        <v>3</v>
      </c>
      <c r="E568" s="499">
        <v>0</v>
      </c>
      <c r="F568" s="500">
        <f t="shared" si="57"/>
        <v>32</v>
      </c>
      <c r="G568" s="501">
        <f t="shared" si="58"/>
        <v>30</v>
      </c>
      <c r="H568" s="499">
        <f>SUM(G183:I192,G213:I217)</f>
        <v>144</v>
      </c>
      <c r="I568" s="498">
        <f>SUM(I557)</f>
        <v>12</v>
      </c>
      <c r="J568" s="499">
        <v>0</v>
      </c>
    </row>
    <row r="569" spans="1:10" ht="11.25">
      <c r="A569" s="495" t="s">
        <v>471</v>
      </c>
      <c r="B569" s="510">
        <f t="shared" si="56"/>
        <v>9</v>
      </c>
      <c r="C569" s="511">
        <f>SUM(F189,F190,F191,F192,F217)</f>
        <v>12</v>
      </c>
      <c r="D569" s="498">
        <f>SUM(D558)</f>
        <v>0</v>
      </c>
      <c r="E569" s="499">
        <f>SUM(F219,F195)</f>
        <v>6</v>
      </c>
      <c r="F569" s="500">
        <f t="shared" si="57"/>
        <v>27</v>
      </c>
      <c r="G569" s="501">
        <f t="shared" si="58"/>
        <v>69</v>
      </c>
      <c r="H569" s="499">
        <f>SUM(J183:V192,J213:L217)</f>
        <v>90</v>
      </c>
      <c r="I569" s="498">
        <f>SUM(I558)</f>
        <v>0</v>
      </c>
      <c r="J569" s="499">
        <f>SUM(D195,D219)</f>
        <v>100</v>
      </c>
    </row>
    <row r="570" spans="1:10" ht="11.25">
      <c r="A570" s="491" t="s">
        <v>64</v>
      </c>
      <c r="B570" s="492">
        <f>SUM(B564:B569)</f>
        <v>90</v>
      </c>
      <c r="C570" s="493">
        <f>SUM(C564:C569)</f>
        <v>70</v>
      </c>
      <c r="D570" s="512">
        <f>SUM(D564:D569)</f>
        <v>5</v>
      </c>
      <c r="E570" s="513">
        <f>SUM(E564:E569)</f>
        <v>15</v>
      </c>
      <c r="F570" s="846">
        <f>SUM(B570:E570)</f>
        <v>180</v>
      </c>
      <c r="G570" s="492">
        <f>SUM(G564:G569)</f>
        <v>787</v>
      </c>
      <c r="H570" s="493">
        <f>SUM(H564:H569)</f>
        <v>513</v>
      </c>
      <c r="I570" s="494">
        <f>SUM(I564:I569)</f>
        <v>24</v>
      </c>
      <c r="J570" s="513">
        <f>SUM(J564:J569)</f>
        <v>240</v>
      </c>
    </row>
    <row r="571" spans="1:10" ht="12" thickBot="1">
      <c r="A571" s="848" t="s">
        <v>65</v>
      </c>
      <c r="B571" s="849"/>
      <c r="C571" s="849"/>
      <c r="D571" s="849"/>
      <c r="E571" s="850"/>
      <c r="F571" s="847"/>
      <c r="G571" s="837">
        <f>SUM(G570:J570)</f>
        <v>1564</v>
      </c>
      <c r="H571" s="838"/>
      <c r="I571" s="838"/>
      <c r="J571" s="839"/>
    </row>
    <row r="572" spans="1:10" ht="12" thickBot="1">
      <c r="A572" s="840" t="s">
        <v>252</v>
      </c>
      <c r="B572" s="841"/>
      <c r="C572" s="841"/>
      <c r="D572" s="841"/>
      <c r="E572" s="841"/>
      <c r="F572" s="841"/>
      <c r="G572" s="841"/>
      <c r="H572" s="841"/>
      <c r="I572" s="841"/>
      <c r="J572" s="842"/>
    </row>
    <row r="573" spans="1:10" ht="11.25">
      <c r="A573" s="487"/>
      <c r="B573" s="843" t="s">
        <v>56</v>
      </c>
      <c r="C573" s="844"/>
      <c r="D573" s="844"/>
      <c r="E573" s="844"/>
      <c r="F573" s="845"/>
      <c r="G573" s="843" t="s">
        <v>57</v>
      </c>
      <c r="H573" s="844"/>
      <c r="I573" s="844"/>
      <c r="J573" s="845"/>
    </row>
    <row r="574" spans="1:10" ht="11.25">
      <c r="A574" s="491"/>
      <c r="B574" s="717" t="s">
        <v>58</v>
      </c>
      <c r="C574" s="718" t="s">
        <v>59</v>
      </c>
      <c r="D574" s="719" t="s">
        <v>60</v>
      </c>
      <c r="E574" s="720" t="s">
        <v>307</v>
      </c>
      <c r="F574" s="721" t="s">
        <v>61</v>
      </c>
      <c r="G574" s="722" t="s">
        <v>58</v>
      </c>
      <c r="H574" s="720" t="s">
        <v>59</v>
      </c>
      <c r="I574" s="723" t="s">
        <v>60</v>
      </c>
      <c r="J574" s="720" t="s">
        <v>307</v>
      </c>
    </row>
    <row r="575" spans="1:10" ht="11.25">
      <c r="A575" s="495" t="s">
        <v>62</v>
      </c>
      <c r="B575" s="496">
        <f aca="true" t="shared" si="59" ref="B575:B580">SUM(B564)</f>
        <v>31</v>
      </c>
      <c r="C575" s="497">
        <v>0</v>
      </c>
      <c r="D575" s="498">
        <v>0</v>
      </c>
      <c r="E575" s="499">
        <v>0</v>
      </c>
      <c r="F575" s="500">
        <f aca="true" t="shared" si="60" ref="F575:F581">SUM(B575:E575)</f>
        <v>31</v>
      </c>
      <c r="G575" s="501">
        <f aca="true" t="shared" si="61" ref="G575:G580">SUM(G564)</f>
        <v>251</v>
      </c>
      <c r="H575" s="499">
        <v>0</v>
      </c>
      <c r="I575" s="498">
        <v>0</v>
      </c>
      <c r="J575" s="499">
        <v>0</v>
      </c>
    </row>
    <row r="576" spans="1:10" ht="11.25">
      <c r="A576" s="495" t="s">
        <v>63</v>
      </c>
      <c r="B576" s="502">
        <f t="shared" si="59"/>
        <v>21</v>
      </c>
      <c r="C576" s="503">
        <f>SUM(F228,F229,F263,F264)</f>
        <v>8</v>
      </c>
      <c r="D576" s="498">
        <v>0</v>
      </c>
      <c r="E576" s="499">
        <f>SUM(F253)</f>
        <v>2</v>
      </c>
      <c r="F576" s="500">
        <f t="shared" si="60"/>
        <v>31</v>
      </c>
      <c r="G576" s="501">
        <f t="shared" si="61"/>
        <v>200</v>
      </c>
      <c r="H576" s="499">
        <f>SUM(J228:L229,J263:L264)</f>
        <v>75</v>
      </c>
      <c r="I576" s="498">
        <v>0</v>
      </c>
      <c r="J576" s="499">
        <f>SUM(D253)</f>
        <v>40</v>
      </c>
    </row>
    <row r="577" spans="1:10" ht="11.25">
      <c r="A577" s="495" t="s">
        <v>468</v>
      </c>
      <c r="B577" s="504">
        <f t="shared" si="59"/>
        <v>21</v>
      </c>
      <c r="C577" s="505">
        <f>SUM(F242,F243,F265,F266)</f>
        <v>10</v>
      </c>
      <c r="D577" s="498">
        <v>0</v>
      </c>
      <c r="E577" s="499">
        <v>0</v>
      </c>
      <c r="F577" s="500">
        <f t="shared" si="60"/>
        <v>31</v>
      </c>
      <c r="G577" s="501">
        <f t="shared" si="61"/>
        <v>182</v>
      </c>
      <c r="H577" s="499">
        <f>SUM(G230:I232,G239:I239,G242:I245,G265:I268)</f>
        <v>63</v>
      </c>
      <c r="I577" s="498">
        <v>0</v>
      </c>
      <c r="J577" s="499">
        <v>0</v>
      </c>
    </row>
    <row r="578" spans="1:10" ht="11.25">
      <c r="A578" s="495" t="s">
        <v>469</v>
      </c>
      <c r="B578" s="506">
        <f t="shared" si="59"/>
        <v>4</v>
      </c>
      <c r="C578" s="507">
        <f>SUM(F230,F231,F232,F239,F244:F245,F267,F268)</f>
        <v>18</v>
      </c>
      <c r="D578" s="498">
        <f>SUM(D567)</f>
        <v>2</v>
      </c>
      <c r="E578" s="499">
        <f>SUM(F254,F275)</f>
        <v>6</v>
      </c>
      <c r="F578" s="500">
        <f t="shared" si="60"/>
        <v>30</v>
      </c>
      <c r="G578" s="501">
        <f t="shared" si="61"/>
        <v>55</v>
      </c>
      <c r="H578" s="499">
        <f>SUM(J230:L232,J239:L239,J242:L245,J265:L268)</f>
        <v>110</v>
      </c>
      <c r="I578" s="498">
        <f>SUM(I567)</f>
        <v>12</v>
      </c>
      <c r="J578" s="499">
        <f>SUM(D254,D275)</f>
        <v>100</v>
      </c>
    </row>
    <row r="579" spans="1:10" ht="11.25">
      <c r="A579" s="495" t="s">
        <v>470</v>
      </c>
      <c r="B579" s="508">
        <f t="shared" si="59"/>
        <v>4</v>
      </c>
      <c r="C579" s="509">
        <f>SUM(F233,F234,F240,F246,F247,F248,F249,F269,F270,F271,F272,F273)</f>
        <v>25</v>
      </c>
      <c r="D579" s="498">
        <f>SUM(D568)</f>
        <v>3</v>
      </c>
      <c r="E579" s="499">
        <v>0</v>
      </c>
      <c r="F579" s="500">
        <f t="shared" si="60"/>
        <v>32</v>
      </c>
      <c r="G579" s="501">
        <f t="shared" si="61"/>
        <v>30</v>
      </c>
      <c r="H579" s="499">
        <f>SUM(G233:I237,G240:I240,G246:I252,G269:I274)</f>
        <v>183</v>
      </c>
      <c r="I579" s="498">
        <f>SUM(I568)</f>
        <v>12</v>
      </c>
      <c r="J579" s="499">
        <v>0</v>
      </c>
    </row>
    <row r="580" spans="1:10" ht="11.25">
      <c r="A580" s="495" t="s">
        <v>471</v>
      </c>
      <c r="B580" s="510">
        <f t="shared" si="59"/>
        <v>9</v>
      </c>
      <c r="C580" s="511">
        <f>SUM(F235,F236,F237,F250,F251,F252,F274)</f>
        <v>15</v>
      </c>
      <c r="D580" s="498">
        <f>SUM(D569)</f>
        <v>0</v>
      </c>
      <c r="E580" s="499">
        <f>SUM(F255,F256,F276)</f>
        <v>6</v>
      </c>
      <c r="F580" s="500">
        <f t="shared" si="60"/>
        <v>30</v>
      </c>
      <c r="G580" s="501">
        <f t="shared" si="61"/>
        <v>69</v>
      </c>
      <c r="H580" s="499">
        <f>SUM(J233:L237,J240:L240,J246:L252,J269:L274)</f>
        <v>99</v>
      </c>
      <c r="I580" s="498">
        <f>SUM(I569)</f>
        <v>0</v>
      </c>
      <c r="J580" s="499">
        <f>SUM(D255,D256,D276)</f>
        <v>100</v>
      </c>
    </row>
    <row r="581" spans="1:10" ht="11.25">
      <c r="A581" s="491" t="s">
        <v>64</v>
      </c>
      <c r="B581" s="492">
        <f>SUM(B575:B580)</f>
        <v>90</v>
      </c>
      <c r="C581" s="493">
        <f>SUM(C575:C580)</f>
        <v>76</v>
      </c>
      <c r="D581" s="512">
        <f>SUM(D575:D580)</f>
        <v>5</v>
      </c>
      <c r="E581" s="513">
        <f>SUM(E575:E580)</f>
        <v>14</v>
      </c>
      <c r="F581" s="846">
        <f t="shared" si="60"/>
        <v>185</v>
      </c>
      <c r="G581" s="492">
        <f>SUM(G575:G580)</f>
        <v>787</v>
      </c>
      <c r="H581" s="493">
        <f>SUM(H575:H580)</f>
        <v>530</v>
      </c>
      <c r="I581" s="494">
        <f>SUM(I575:I580)</f>
        <v>24</v>
      </c>
      <c r="J581" s="513">
        <f>SUM(J575:J580)</f>
        <v>240</v>
      </c>
    </row>
    <row r="582" spans="1:10" ht="12" thickBot="1">
      <c r="A582" s="848" t="s">
        <v>65</v>
      </c>
      <c r="B582" s="849"/>
      <c r="C582" s="849"/>
      <c r="D582" s="849"/>
      <c r="E582" s="850"/>
      <c r="F582" s="847"/>
      <c r="G582" s="837">
        <f>SUM(G581:J581)</f>
        <v>1581</v>
      </c>
      <c r="H582" s="838"/>
      <c r="I582" s="838"/>
      <c r="J582" s="839"/>
    </row>
    <row r="583" spans="1:10" ht="12" thickBot="1">
      <c r="A583" s="840" t="s">
        <v>364</v>
      </c>
      <c r="B583" s="841"/>
      <c r="C583" s="841"/>
      <c r="D583" s="841"/>
      <c r="E583" s="841"/>
      <c r="F583" s="841"/>
      <c r="G583" s="841"/>
      <c r="H583" s="841"/>
      <c r="I583" s="841"/>
      <c r="J583" s="842"/>
    </row>
    <row r="584" spans="1:10" ht="11.25">
      <c r="A584" s="487"/>
      <c r="B584" s="843" t="s">
        <v>56</v>
      </c>
      <c r="C584" s="844"/>
      <c r="D584" s="844"/>
      <c r="E584" s="844"/>
      <c r="F584" s="845"/>
      <c r="G584" s="843" t="s">
        <v>57</v>
      </c>
      <c r="H584" s="844"/>
      <c r="I584" s="844"/>
      <c r="J584" s="845"/>
    </row>
    <row r="585" spans="1:10" ht="11.25">
      <c r="A585" s="491"/>
      <c r="B585" s="717" t="s">
        <v>58</v>
      </c>
      <c r="C585" s="718" t="s">
        <v>59</v>
      </c>
      <c r="D585" s="719" t="s">
        <v>60</v>
      </c>
      <c r="E585" s="720" t="s">
        <v>307</v>
      </c>
      <c r="F585" s="721" t="s">
        <v>61</v>
      </c>
      <c r="G585" s="722" t="s">
        <v>58</v>
      </c>
      <c r="H585" s="720" t="s">
        <v>59</v>
      </c>
      <c r="I585" s="723" t="s">
        <v>60</v>
      </c>
      <c r="J585" s="720" t="s">
        <v>307</v>
      </c>
    </row>
    <row r="586" spans="1:10" ht="11.25">
      <c r="A586" s="495" t="s">
        <v>62</v>
      </c>
      <c r="B586" s="496">
        <f aca="true" t="shared" si="62" ref="B586:B591">SUM(B575)</f>
        <v>31</v>
      </c>
      <c r="C586" s="497">
        <v>0</v>
      </c>
      <c r="D586" s="498">
        <v>0</v>
      </c>
      <c r="E586" s="499">
        <v>0</v>
      </c>
      <c r="F586" s="500">
        <f aca="true" t="shared" si="63" ref="F586:F592">SUM(B586:E586)</f>
        <v>31</v>
      </c>
      <c r="G586" s="501">
        <f aca="true" t="shared" si="64" ref="G586:G591">SUM(G575)</f>
        <v>251</v>
      </c>
      <c r="H586" s="499">
        <f>SUM(G284:I285,G312:I315)</f>
        <v>0</v>
      </c>
      <c r="I586" s="498">
        <v>0</v>
      </c>
      <c r="J586" s="499">
        <v>0</v>
      </c>
    </row>
    <row r="587" spans="1:10" ht="11.25">
      <c r="A587" s="495" t="s">
        <v>63</v>
      </c>
      <c r="B587" s="502">
        <f>SUM(B576)</f>
        <v>21</v>
      </c>
      <c r="C587" s="503">
        <f>SUM(F284,F285,F312,F313,F314,F315)</f>
        <v>10</v>
      </c>
      <c r="D587" s="498">
        <v>0</v>
      </c>
      <c r="E587" s="499">
        <f>SUM(F301)</f>
        <v>2</v>
      </c>
      <c r="F587" s="500">
        <f t="shared" si="63"/>
        <v>33</v>
      </c>
      <c r="G587" s="501">
        <f t="shared" si="64"/>
        <v>200</v>
      </c>
      <c r="H587" s="499">
        <f>SUM(J284:L285,J312:L315)</f>
        <v>87</v>
      </c>
      <c r="I587" s="498">
        <v>0</v>
      </c>
      <c r="J587" s="499">
        <f>SUM(D301)</f>
        <v>40</v>
      </c>
    </row>
    <row r="588" spans="1:10" ht="11.25">
      <c r="A588" s="495" t="s">
        <v>468</v>
      </c>
      <c r="B588" s="504">
        <f t="shared" si="62"/>
        <v>21</v>
      </c>
      <c r="C588" s="505">
        <f>SUM(F286,F287,F288,F316,F317,F318,F319)</f>
        <v>10</v>
      </c>
      <c r="D588" s="498">
        <v>0</v>
      </c>
      <c r="E588" s="499">
        <v>0</v>
      </c>
      <c r="F588" s="500">
        <f t="shared" si="63"/>
        <v>31</v>
      </c>
      <c r="G588" s="501">
        <f t="shared" si="64"/>
        <v>182</v>
      </c>
      <c r="H588" s="499">
        <f>SUM(G286:I293,G316:I324)</f>
        <v>102</v>
      </c>
      <c r="I588" s="498">
        <v>0</v>
      </c>
      <c r="J588" s="499">
        <v>0</v>
      </c>
    </row>
    <row r="589" spans="1:10" ht="11.25">
      <c r="A589" s="495" t="s">
        <v>469</v>
      </c>
      <c r="B589" s="506">
        <f t="shared" si="62"/>
        <v>4</v>
      </c>
      <c r="C589" s="507">
        <f>SUM(F289:F290,F291,F292:F293,F320,F321,F322,F323,F324)</f>
        <v>21</v>
      </c>
      <c r="D589" s="498">
        <f>SUM(D578)</f>
        <v>2</v>
      </c>
      <c r="E589" s="499">
        <f>SUM(F302,F303,F331)</f>
        <v>5</v>
      </c>
      <c r="F589" s="500">
        <f t="shared" si="63"/>
        <v>32</v>
      </c>
      <c r="G589" s="501">
        <f t="shared" si="64"/>
        <v>55</v>
      </c>
      <c r="H589" s="499">
        <f>SUM(J286:L293,J316:L324)</f>
        <v>153</v>
      </c>
      <c r="I589" s="498">
        <f>SUM(I578)</f>
        <v>12</v>
      </c>
      <c r="J589" s="499">
        <f>SUM(D331,D302,D303)</f>
        <v>80</v>
      </c>
    </row>
    <row r="590" spans="1:10" ht="11.25">
      <c r="A590" s="495" t="s">
        <v>470</v>
      </c>
      <c r="B590" s="508">
        <f t="shared" si="62"/>
        <v>4</v>
      </c>
      <c r="C590" s="509">
        <f>SUM(F294:F297,F325:F330)</f>
        <v>26</v>
      </c>
      <c r="D590" s="498">
        <f>SUM(D579)</f>
        <v>3</v>
      </c>
      <c r="E590" s="499">
        <v>0</v>
      </c>
      <c r="F590" s="500">
        <f t="shared" si="63"/>
        <v>33</v>
      </c>
      <c r="G590" s="501">
        <f t="shared" si="64"/>
        <v>30</v>
      </c>
      <c r="H590" s="499">
        <f>SUM(G294:I300,G325:I330)</f>
        <v>162</v>
      </c>
      <c r="I590" s="498">
        <f>SUM(I579)</f>
        <v>12</v>
      </c>
      <c r="J590" s="499">
        <v>0</v>
      </c>
    </row>
    <row r="591" spans="1:10" ht="11.25">
      <c r="A591" s="495" t="s">
        <v>471</v>
      </c>
      <c r="B591" s="510">
        <f t="shared" si="62"/>
        <v>9</v>
      </c>
      <c r="C591" s="511">
        <f>SUM(F298:F300)</f>
        <v>11</v>
      </c>
      <c r="D591" s="498">
        <f>SUM(D580)</f>
        <v>0</v>
      </c>
      <c r="E591" s="499">
        <f>SUM(F304,F305,F332)</f>
        <v>6</v>
      </c>
      <c r="F591" s="500">
        <f t="shared" si="63"/>
        <v>26</v>
      </c>
      <c r="G591" s="501">
        <f t="shared" si="64"/>
        <v>69</v>
      </c>
      <c r="H591" s="499">
        <f>SUM(J294:L300,J325:L330)</f>
        <v>72</v>
      </c>
      <c r="I591" s="498">
        <f>SUM(I580)</f>
        <v>0</v>
      </c>
      <c r="J591" s="499">
        <f>SUM(D304,D305,D332)</f>
        <v>120</v>
      </c>
    </row>
    <row r="592" spans="1:10" ht="11.25">
      <c r="A592" s="491" t="s">
        <v>64</v>
      </c>
      <c r="B592" s="492">
        <f>SUM(B586:B591)</f>
        <v>90</v>
      </c>
      <c r="C592" s="493">
        <f>SUM(C586:C591)</f>
        <v>78</v>
      </c>
      <c r="D592" s="512">
        <f>SUM(D586:D591)</f>
        <v>5</v>
      </c>
      <c r="E592" s="513">
        <f>SUM(E586:E591)</f>
        <v>13</v>
      </c>
      <c r="F592" s="846">
        <f t="shared" si="63"/>
        <v>186</v>
      </c>
      <c r="G592" s="672">
        <f>SUM(G586:G591)</f>
        <v>787</v>
      </c>
      <c r="H592" s="493">
        <f>SUM(H586:H591)</f>
        <v>576</v>
      </c>
      <c r="I592" s="673">
        <f>SUM(I586:I591)</f>
        <v>24</v>
      </c>
      <c r="J592" s="513">
        <f>SUM(J586:J591)</f>
        <v>240</v>
      </c>
    </row>
    <row r="593" spans="1:10" ht="12" thickBot="1">
      <c r="A593" s="848" t="s">
        <v>65</v>
      </c>
      <c r="B593" s="849"/>
      <c r="C593" s="849"/>
      <c r="D593" s="849"/>
      <c r="E593" s="850"/>
      <c r="F593" s="847"/>
      <c r="G593" s="837">
        <f>SUM(G592:J592)</f>
        <v>1627</v>
      </c>
      <c r="H593" s="838"/>
      <c r="I593" s="838"/>
      <c r="J593" s="839"/>
    </row>
    <row r="594" spans="1:10" ht="12" thickBot="1">
      <c r="A594" s="840" t="s">
        <v>365</v>
      </c>
      <c r="B594" s="841"/>
      <c r="C594" s="841"/>
      <c r="D594" s="841"/>
      <c r="E594" s="841"/>
      <c r="F594" s="841"/>
      <c r="G594" s="841"/>
      <c r="H594" s="841"/>
      <c r="I594" s="841"/>
      <c r="J594" s="842"/>
    </row>
    <row r="595" spans="1:10" ht="11.25">
      <c r="A595" s="487"/>
      <c r="B595" s="488" t="s">
        <v>56</v>
      </c>
      <c r="C595" s="489"/>
      <c r="D595" s="489"/>
      <c r="E595" s="493"/>
      <c r="F595" s="490"/>
      <c r="G595" s="488" t="s">
        <v>57</v>
      </c>
      <c r="H595" s="489"/>
      <c r="I595" s="489"/>
      <c r="J595" s="493"/>
    </row>
    <row r="596" spans="1:10" ht="11.25">
      <c r="A596" s="491"/>
      <c r="B596" s="717" t="s">
        <v>58</v>
      </c>
      <c r="C596" s="718" t="s">
        <v>59</v>
      </c>
      <c r="D596" s="719" t="s">
        <v>60</v>
      </c>
      <c r="E596" s="720" t="s">
        <v>307</v>
      </c>
      <c r="F596" s="721" t="s">
        <v>61</v>
      </c>
      <c r="G596" s="722" t="s">
        <v>58</v>
      </c>
      <c r="H596" s="720" t="s">
        <v>59</v>
      </c>
      <c r="I596" s="723" t="s">
        <v>60</v>
      </c>
      <c r="J596" s="720" t="s">
        <v>307</v>
      </c>
    </row>
    <row r="597" spans="1:10" ht="11.25">
      <c r="A597" s="495" t="s">
        <v>62</v>
      </c>
      <c r="B597" s="496">
        <f aca="true" t="shared" si="65" ref="B597:B602">SUM(B586)</f>
        <v>31</v>
      </c>
      <c r="C597" s="497">
        <v>0</v>
      </c>
      <c r="D597" s="498">
        <v>0</v>
      </c>
      <c r="E597" s="499">
        <v>0</v>
      </c>
      <c r="F597" s="500">
        <f aca="true" t="shared" si="66" ref="F597:F603">SUM(B597:E597)</f>
        <v>31</v>
      </c>
      <c r="G597" s="501">
        <f aca="true" t="shared" si="67" ref="G597:G602">SUM(G586)</f>
        <v>251</v>
      </c>
      <c r="H597" s="499">
        <f>SUM('[1]specjalności i przedmioty'!G979:I979,'[1]specjalności i przedmioty'!G983:I985,'[1]specjalności i przedmioty'!G987:I988,'[1]specjalności i przedmioty'!G1017:I1020,)</f>
        <v>0</v>
      </c>
      <c r="I597" s="498">
        <v>0</v>
      </c>
      <c r="J597" s="499">
        <v>0</v>
      </c>
    </row>
    <row r="598" spans="1:10" ht="11.25">
      <c r="A598" s="495" t="s">
        <v>63</v>
      </c>
      <c r="B598" s="502">
        <f t="shared" si="65"/>
        <v>21</v>
      </c>
      <c r="C598" s="503">
        <f>SUM(F341,F345,F346,F347,F349,F350,F380,F381,F382,F383)</f>
        <v>10</v>
      </c>
      <c r="D598" s="498">
        <v>0</v>
      </c>
      <c r="E598" s="499">
        <f>SUM(F368:F369)</f>
        <v>2</v>
      </c>
      <c r="F598" s="500">
        <f t="shared" si="66"/>
        <v>33</v>
      </c>
      <c r="G598" s="501">
        <f t="shared" si="67"/>
        <v>200</v>
      </c>
      <c r="H598" s="499">
        <f>SUM(J341:L341,J345:L347,J349:L350,J380:L383)</f>
        <v>123</v>
      </c>
      <c r="I598" s="498">
        <v>0</v>
      </c>
      <c r="J598" s="499">
        <f>SUM(D368:D369)</f>
        <v>40</v>
      </c>
    </row>
    <row r="599" spans="1:10" ht="11.25">
      <c r="A599" s="495" t="s">
        <v>468</v>
      </c>
      <c r="B599" s="504">
        <f t="shared" si="65"/>
        <v>21</v>
      </c>
      <c r="C599" s="505">
        <f>SUM(F342,F352,F351,F384,F385,F386,F387)</f>
        <v>9</v>
      </c>
      <c r="D599" s="498">
        <v>0</v>
      </c>
      <c r="E599" s="499">
        <v>0</v>
      </c>
      <c r="F599" s="500">
        <f t="shared" si="66"/>
        <v>30</v>
      </c>
      <c r="G599" s="501">
        <f t="shared" si="67"/>
        <v>182</v>
      </c>
      <c r="H599" s="499">
        <f>SUM(G342:I342,G351:I356,G384:I392)</f>
        <v>99</v>
      </c>
      <c r="I599" s="498">
        <v>0</v>
      </c>
      <c r="J599" s="499">
        <v>0</v>
      </c>
    </row>
    <row r="600" spans="1:10" ht="11.25">
      <c r="A600" s="495" t="s">
        <v>469</v>
      </c>
      <c r="B600" s="506">
        <f t="shared" si="65"/>
        <v>4</v>
      </c>
      <c r="C600" s="507">
        <f>SUM(F353:F354,F355,F356,F388,F389,F390,F391,F392)</f>
        <v>19</v>
      </c>
      <c r="D600" s="498">
        <f>SUM(D589)</f>
        <v>2</v>
      </c>
      <c r="E600" s="499">
        <f>SUM(F399,F370,F371)</f>
        <v>6</v>
      </c>
      <c r="F600" s="500">
        <f t="shared" si="66"/>
        <v>31</v>
      </c>
      <c r="G600" s="501">
        <f t="shared" si="67"/>
        <v>55</v>
      </c>
      <c r="H600" s="499">
        <f>SUM(J342:L342,J351:L356,J384:L392)</f>
        <v>129</v>
      </c>
      <c r="I600" s="498">
        <f>SUM(I589)</f>
        <v>12</v>
      </c>
      <c r="J600" s="499">
        <f>SUM(D399,D370,D371)</f>
        <v>100</v>
      </c>
    </row>
    <row r="601" spans="1:10" ht="11.25">
      <c r="A601" s="495" t="s">
        <v>470</v>
      </c>
      <c r="B601" s="508">
        <f t="shared" si="65"/>
        <v>4</v>
      </c>
      <c r="C601" s="509">
        <f>SUM(F343,F357,F358,F359,F360,F361,F362,F393,F394,F395)</f>
        <v>25</v>
      </c>
      <c r="D601" s="498">
        <f>SUM(D590)</f>
        <v>3</v>
      </c>
      <c r="E601" s="499">
        <v>0</v>
      </c>
      <c r="F601" s="500">
        <f t="shared" si="66"/>
        <v>32</v>
      </c>
      <c r="G601" s="501">
        <f t="shared" si="67"/>
        <v>30</v>
      </c>
      <c r="H601" s="499">
        <f>SUM(G343:I343,G357:I367,G393:I398)</f>
        <v>150</v>
      </c>
      <c r="I601" s="498">
        <f>SUM(I590)</f>
        <v>12</v>
      </c>
      <c r="J601" s="499">
        <v>0</v>
      </c>
    </row>
    <row r="602" spans="1:10" ht="11.25">
      <c r="A602" s="495" t="s">
        <v>471</v>
      </c>
      <c r="B602" s="510">
        <f t="shared" si="65"/>
        <v>9</v>
      </c>
      <c r="C602" s="511">
        <f>SUM(F363,F364,F365,F366,F367,F396,F397,F398)</f>
        <v>14</v>
      </c>
      <c r="D602" s="498">
        <f>SUM(D591)</f>
        <v>0</v>
      </c>
      <c r="E602" s="499">
        <f>SUM(F372,F373,F400)</f>
        <v>5</v>
      </c>
      <c r="F602" s="500">
        <f t="shared" si="66"/>
        <v>28</v>
      </c>
      <c r="G602" s="501">
        <f t="shared" si="67"/>
        <v>69</v>
      </c>
      <c r="H602" s="499">
        <f>SUM(J343:L343,J357:L367,J393:L398)</f>
        <v>108</v>
      </c>
      <c r="I602" s="498">
        <f>SUM(I591)</f>
        <v>0</v>
      </c>
      <c r="J602" s="499">
        <f>SUM(D372,D373,D400)</f>
        <v>100</v>
      </c>
    </row>
    <row r="603" spans="1:10" ht="11.25">
      <c r="A603" s="491" t="s">
        <v>64</v>
      </c>
      <c r="B603" s="492">
        <f>SUM(B597:B602)</f>
        <v>90</v>
      </c>
      <c r="C603" s="493">
        <f>SUM(C597:C602)</f>
        <v>77</v>
      </c>
      <c r="D603" s="512">
        <f>SUM(D597:D602)</f>
        <v>5</v>
      </c>
      <c r="E603" s="513">
        <f>SUM(E597:E602)</f>
        <v>13</v>
      </c>
      <c r="F603" s="514">
        <f t="shared" si="66"/>
        <v>185</v>
      </c>
      <c r="G603" s="492">
        <f>SUM(G597:G602)</f>
        <v>787</v>
      </c>
      <c r="H603" s="493">
        <f>SUM(H597:H602)</f>
        <v>609</v>
      </c>
      <c r="I603" s="494">
        <f>SUM(I597:I602)</f>
        <v>24</v>
      </c>
      <c r="J603" s="513">
        <f>SUM(J597:J602)</f>
        <v>240</v>
      </c>
    </row>
    <row r="604" spans="1:10" ht="12" thickBot="1">
      <c r="A604" s="834" t="s">
        <v>65</v>
      </c>
      <c r="B604" s="835"/>
      <c r="C604" s="835"/>
      <c r="D604" s="835"/>
      <c r="E604" s="836"/>
      <c r="F604" s="515"/>
      <c r="G604" s="837">
        <f>SUM(G603:J603)</f>
        <v>1660</v>
      </c>
      <c r="H604" s="838"/>
      <c r="I604" s="838"/>
      <c r="J604" s="839"/>
    </row>
    <row r="605" spans="1:10" ht="12" thickBot="1">
      <c r="A605" s="840" t="s">
        <v>308</v>
      </c>
      <c r="B605" s="841"/>
      <c r="C605" s="841"/>
      <c r="D605" s="841"/>
      <c r="E605" s="841"/>
      <c r="F605" s="841"/>
      <c r="G605" s="841"/>
      <c r="H605" s="841"/>
      <c r="I605" s="841"/>
      <c r="J605" s="851"/>
    </row>
    <row r="606" spans="1:10" ht="11.25">
      <c r="A606" s="487"/>
      <c r="B606" s="488" t="s">
        <v>56</v>
      </c>
      <c r="C606" s="489"/>
      <c r="D606" s="489"/>
      <c r="E606" s="517"/>
      <c r="F606" s="490"/>
      <c r="G606" s="488" t="s">
        <v>57</v>
      </c>
      <c r="H606" s="489"/>
      <c r="I606" s="489"/>
      <c r="J606" s="517"/>
    </row>
    <row r="607" spans="1:10" ht="11.25">
      <c r="A607" s="491"/>
      <c r="B607" s="717" t="s">
        <v>58</v>
      </c>
      <c r="C607" s="718" t="s">
        <v>59</v>
      </c>
      <c r="D607" s="719" t="s">
        <v>60</v>
      </c>
      <c r="E607" s="720" t="s">
        <v>307</v>
      </c>
      <c r="F607" s="721" t="s">
        <v>61</v>
      </c>
      <c r="G607" s="722" t="s">
        <v>58</v>
      </c>
      <c r="H607" s="720" t="s">
        <v>59</v>
      </c>
      <c r="I607" s="723" t="s">
        <v>60</v>
      </c>
      <c r="J607" s="720" t="s">
        <v>307</v>
      </c>
    </row>
    <row r="608" spans="1:10" ht="11.25">
      <c r="A608" s="495" t="s">
        <v>62</v>
      </c>
      <c r="B608" s="496">
        <f aca="true" t="shared" si="68" ref="B608:B613">SUM(B597)</f>
        <v>31</v>
      </c>
      <c r="C608" s="497">
        <v>0</v>
      </c>
      <c r="D608" s="498">
        <v>0</v>
      </c>
      <c r="E608" s="499">
        <v>0</v>
      </c>
      <c r="F608" s="500">
        <f aca="true" t="shared" si="69" ref="F608:F614">SUM(B608:E608)</f>
        <v>31</v>
      </c>
      <c r="G608" s="501">
        <f aca="true" t="shared" si="70" ref="G608:G613">SUM(G597)</f>
        <v>251</v>
      </c>
      <c r="H608" s="499">
        <f>SUM('[1]specjalności i przedmioty'!G1042:I1043,'[1]specjalności i przedmioty'!G1065:I1066,)</f>
        <v>0</v>
      </c>
      <c r="I608" s="498">
        <v>0</v>
      </c>
      <c r="J608" s="499">
        <v>0</v>
      </c>
    </row>
    <row r="609" spans="1:10" ht="11.25">
      <c r="A609" s="495" t="s">
        <v>63</v>
      </c>
      <c r="B609" s="502">
        <f t="shared" si="68"/>
        <v>21</v>
      </c>
      <c r="C609" s="503">
        <f>SUM(F408,F409,F433,F434)</f>
        <v>7</v>
      </c>
      <c r="D609" s="498">
        <v>0</v>
      </c>
      <c r="E609" s="499">
        <f>SUM(F447:F448)</f>
        <v>2</v>
      </c>
      <c r="F609" s="500">
        <f t="shared" si="69"/>
        <v>30</v>
      </c>
      <c r="G609" s="501">
        <f t="shared" si="70"/>
        <v>200</v>
      </c>
      <c r="H609" s="499">
        <f>SUM(J408:L409,J433:L434)</f>
        <v>51</v>
      </c>
      <c r="I609" s="498">
        <v>0</v>
      </c>
      <c r="J609" s="499">
        <f>SUM(D447:D448)</f>
        <v>80</v>
      </c>
    </row>
    <row r="610" spans="1:10" ht="11.25">
      <c r="A610" s="495" t="s">
        <v>468</v>
      </c>
      <c r="B610" s="504">
        <f t="shared" si="68"/>
        <v>21</v>
      </c>
      <c r="C610" s="505">
        <f>SUM(F412,F413,F414,F420,F435,F436)</f>
        <v>11</v>
      </c>
      <c r="D610" s="498">
        <v>0</v>
      </c>
      <c r="E610" s="499">
        <v>0</v>
      </c>
      <c r="F610" s="500">
        <f t="shared" si="69"/>
        <v>32</v>
      </c>
      <c r="G610" s="501">
        <f t="shared" si="70"/>
        <v>182</v>
      </c>
      <c r="H610" s="499">
        <f>SUM(G412:I417,G420:I425,G435:I437,G440:I440,G460:I463)</f>
        <v>75</v>
      </c>
      <c r="I610" s="498">
        <v>0</v>
      </c>
      <c r="J610" s="499">
        <v>0</v>
      </c>
    </row>
    <row r="611" spans="1:10" ht="11.25">
      <c r="A611" s="495" t="s">
        <v>469</v>
      </c>
      <c r="B611" s="506">
        <f t="shared" si="68"/>
        <v>4</v>
      </c>
      <c r="C611" s="507">
        <f>SUM(F415,F416,F417,F421,F422,F423,F424,F425,F437,F440,F460,F461,F462,F463)</f>
        <v>22</v>
      </c>
      <c r="D611" s="498">
        <f>SUM(D600)</f>
        <v>2</v>
      </c>
      <c r="E611" s="499">
        <f>SUM(F449:F450,F471)</f>
        <v>4</v>
      </c>
      <c r="F611" s="500">
        <f t="shared" si="69"/>
        <v>32</v>
      </c>
      <c r="G611" s="501">
        <f t="shared" si="70"/>
        <v>55</v>
      </c>
      <c r="H611" s="499">
        <f>SUM(J412:L417,J420:L425,J435:L437,J440:L440,J460:L463)</f>
        <v>192</v>
      </c>
      <c r="I611" s="498">
        <f>SUM(I600)</f>
        <v>12</v>
      </c>
      <c r="J611" s="499">
        <f>SUM(D449,D450,D471)</f>
        <v>100</v>
      </c>
    </row>
    <row r="612" spans="1:10" ht="11.25">
      <c r="A612" s="495" t="s">
        <v>470</v>
      </c>
      <c r="B612" s="508">
        <f t="shared" si="68"/>
        <v>4</v>
      </c>
      <c r="C612" s="509">
        <f>SUM(F426,F428,F429,F430,F441,F442,F446,F464,F465,F466,F467,F468,F469)</f>
        <v>26</v>
      </c>
      <c r="D612" s="498">
        <f>SUM(D601)</f>
        <v>3</v>
      </c>
      <c r="E612" s="499">
        <v>0</v>
      </c>
      <c r="F612" s="500">
        <f t="shared" si="69"/>
        <v>33</v>
      </c>
      <c r="G612" s="501">
        <f t="shared" si="70"/>
        <v>30</v>
      </c>
      <c r="H612" s="499">
        <f>SUM(G426:I430,G441:I443,G446:I446,G464:I471)</f>
        <v>184</v>
      </c>
      <c r="I612" s="498">
        <f>SUM(I601)</f>
        <v>12</v>
      </c>
      <c r="J612" s="499">
        <v>0</v>
      </c>
    </row>
    <row r="613" spans="1:10" ht="11.25">
      <c r="A613" s="495" t="s">
        <v>471</v>
      </c>
      <c r="B613" s="510">
        <f t="shared" si="68"/>
        <v>9</v>
      </c>
      <c r="C613" s="511">
        <f>SUM(F427,F443,F470)</f>
        <v>7</v>
      </c>
      <c r="D613" s="498">
        <f>SUM(D602)</f>
        <v>0</v>
      </c>
      <c r="E613" s="499">
        <f>SUM(F451:F453,F472,F473)</f>
        <v>9</v>
      </c>
      <c r="F613" s="500">
        <f t="shared" si="69"/>
        <v>25</v>
      </c>
      <c r="G613" s="501">
        <f t="shared" si="70"/>
        <v>69</v>
      </c>
      <c r="H613" s="499">
        <f>SUM(J426:L430,J441:L443,J464:L470)</f>
        <v>45</v>
      </c>
      <c r="I613" s="498">
        <f>SUM(I602)</f>
        <v>0</v>
      </c>
      <c r="J613" s="499">
        <f>SUM(D451,D452,D453,D472,D473)</f>
        <v>180</v>
      </c>
    </row>
    <row r="614" spans="1:10" ht="11.25">
      <c r="A614" s="491" t="s">
        <v>64</v>
      </c>
      <c r="B614" s="492">
        <f>SUM(B608:B613)</f>
        <v>90</v>
      </c>
      <c r="C614" s="493">
        <f>SUM(C608:C613)</f>
        <v>73</v>
      </c>
      <c r="D614" s="512">
        <f>SUM(D608:D613)</f>
        <v>5</v>
      </c>
      <c r="E614" s="513">
        <f>SUM(E608:E613)</f>
        <v>15</v>
      </c>
      <c r="F614" s="514">
        <f t="shared" si="69"/>
        <v>183</v>
      </c>
      <c r="G614" s="492">
        <f>SUM(G608:G613)</f>
        <v>787</v>
      </c>
      <c r="H614" s="493">
        <f>SUM(H608:H613)</f>
        <v>547</v>
      </c>
      <c r="I614" s="494">
        <f>SUM(I608:I613)</f>
        <v>24</v>
      </c>
      <c r="J614" s="513">
        <f>SUM(J608:J613)</f>
        <v>360</v>
      </c>
    </row>
    <row r="615" spans="1:10" ht="12" thickBot="1">
      <c r="A615" s="848" t="s">
        <v>65</v>
      </c>
      <c r="B615" s="849"/>
      <c r="C615" s="849"/>
      <c r="D615" s="849"/>
      <c r="E615" s="850"/>
      <c r="F615" s="515"/>
      <c r="G615" s="852">
        <f>SUM(G614:J614)</f>
        <v>1718</v>
      </c>
      <c r="H615" s="853"/>
      <c r="I615" s="853"/>
      <c r="J615" s="854"/>
    </row>
    <row r="616" spans="1:10" ht="12" thickBot="1">
      <c r="A616" s="840" t="s">
        <v>309</v>
      </c>
      <c r="B616" s="841"/>
      <c r="C616" s="841"/>
      <c r="D616" s="841"/>
      <c r="E616" s="841"/>
      <c r="F616" s="841"/>
      <c r="G616" s="841"/>
      <c r="H616" s="841"/>
      <c r="I616" s="841"/>
      <c r="J616" s="851"/>
    </row>
    <row r="617" spans="1:10" ht="11.25">
      <c r="A617" s="487"/>
      <c r="B617" s="488" t="s">
        <v>56</v>
      </c>
      <c r="C617" s="489"/>
      <c r="D617" s="489"/>
      <c r="E617" s="516"/>
      <c r="F617" s="490"/>
      <c r="G617" s="488" t="s">
        <v>57</v>
      </c>
      <c r="H617" s="489"/>
      <c r="I617" s="489"/>
      <c r="J617" s="516"/>
    </row>
    <row r="618" spans="1:10" ht="11.25">
      <c r="A618" s="491"/>
      <c r="B618" s="717" t="s">
        <v>58</v>
      </c>
      <c r="C618" s="718" t="s">
        <v>59</v>
      </c>
      <c r="D618" s="719" t="s">
        <v>60</v>
      </c>
      <c r="E618" s="720" t="s">
        <v>307</v>
      </c>
      <c r="F618" s="721" t="s">
        <v>61</v>
      </c>
      <c r="G618" s="722" t="s">
        <v>58</v>
      </c>
      <c r="H618" s="720" t="s">
        <v>59</v>
      </c>
      <c r="I618" s="723" t="s">
        <v>60</v>
      </c>
      <c r="J618" s="720" t="s">
        <v>307</v>
      </c>
    </row>
    <row r="619" spans="1:10" ht="11.25">
      <c r="A619" s="495" t="s">
        <v>62</v>
      </c>
      <c r="B619" s="496">
        <f aca="true" t="shared" si="71" ref="B619:B624">SUM(B608)</f>
        <v>31</v>
      </c>
      <c r="C619" s="497">
        <v>0</v>
      </c>
      <c r="D619" s="498">
        <v>0</v>
      </c>
      <c r="E619" s="499">
        <v>0</v>
      </c>
      <c r="F619" s="500">
        <f aca="true" t="shared" si="72" ref="F619:F624">SUM(C619:E619,B619)</f>
        <v>31</v>
      </c>
      <c r="G619" s="501">
        <f aca="true" t="shared" si="73" ref="G619:G624">SUM(G608)</f>
        <v>251</v>
      </c>
      <c r="H619" s="499">
        <v>0</v>
      </c>
      <c r="I619" s="498">
        <v>0</v>
      </c>
      <c r="J619" s="499">
        <v>0</v>
      </c>
    </row>
    <row r="620" spans="1:10" ht="11.25">
      <c r="A620" s="495" t="s">
        <v>63</v>
      </c>
      <c r="B620" s="502">
        <f t="shared" si="71"/>
        <v>21</v>
      </c>
      <c r="C620" s="503">
        <f>SUM(F481:F486,F519)</f>
        <v>8</v>
      </c>
      <c r="D620" s="498">
        <v>0</v>
      </c>
      <c r="E620" s="499">
        <f>SUM(F507:F508)</f>
        <v>2</v>
      </c>
      <c r="F620" s="500">
        <f t="shared" si="72"/>
        <v>31</v>
      </c>
      <c r="G620" s="501">
        <f t="shared" si="73"/>
        <v>200</v>
      </c>
      <c r="H620" s="499">
        <f>SUM(J481:L486,J519:L519)</f>
        <v>87</v>
      </c>
      <c r="I620" s="498">
        <v>0</v>
      </c>
      <c r="J620" s="499">
        <f>SUM(D507:D508)</f>
        <v>40</v>
      </c>
    </row>
    <row r="621" spans="1:10" ht="11.25">
      <c r="A621" s="495" t="s">
        <v>468</v>
      </c>
      <c r="B621" s="504">
        <f t="shared" si="71"/>
        <v>21</v>
      </c>
      <c r="C621" s="505">
        <f>SUM(F487:F489,F520:F523)</f>
        <v>12</v>
      </c>
      <c r="D621" s="498">
        <v>0</v>
      </c>
      <c r="E621" s="499">
        <v>0</v>
      </c>
      <c r="F621" s="500">
        <f t="shared" si="72"/>
        <v>33</v>
      </c>
      <c r="G621" s="501">
        <f t="shared" si="73"/>
        <v>182</v>
      </c>
      <c r="H621" s="499">
        <f>SUM(G487:I493,G520:I529)</f>
        <v>93</v>
      </c>
      <c r="I621" s="498">
        <v>0</v>
      </c>
      <c r="J621" s="499">
        <v>0</v>
      </c>
    </row>
    <row r="622" spans="1:10" ht="11.25">
      <c r="A622" s="495" t="s">
        <v>469</v>
      </c>
      <c r="B622" s="506">
        <f t="shared" si="71"/>
        <v>4</v>
      </c>
      <c r="C622" s="507">
        <f>SUM(F490:F493,F524:F529)</f>
        <v>19</v>
      </c>
      <c r="D622" s="498">
        <f>SUM(D611)</f>
        <v>2</v>
      </c>
      <c r="E622" s="499">
        <f>SUM(F509:F510,F533)</f>
        <v>5</v>
      </c>
      <c r="F622" s="500">
        <f t="shared" si="72"/>
        <v>30</v>
      </c>
      <c r="G622" s="501">
        <f t="shared" si="73"/>
        <v>55</v>
      </c>
      <c r="H622" s="499">
        <f>SUM(J487:V493,J520:L529)</f>
        <v>132</v>
      </c>
      <c r="I622" s="498">
        <f>SUM(I611)</f>
        <v>12</v>
      </c>
      <c r="J622" s="499">
        <f>SUM(D510,D509,D533)</f>
        <v>100</v>
      </c>
    </row>
    <row r="623" spans="1:10" ht="11.25">
      <c r="A623" s="495" t="s">
        <v>470</v>
      </c>
      <c r="B623" s="508">
        <f t="shared" si="71"/>
        <v>4</v>
      </c>
      <c r="C623" s="509">
        <f>SUM(F494:F501,F530,F531)</f>
        <v>25</v>
      </c>
      <c r="D623" s="498">
        <f>SUM(D612)</f>
        <v>3</v>
      </c>
      <c r="E623" s="499">
        <v>0</v>
      </c>
      <c r="F623" s="500">
        <f t="shared" si="72"/>
        <v>32</v>
      </c>
      <c r="G623" s="501">
        <f t="shared" si="73"/>
        <v>30</v>
      </c>
      <c r="H623" s="499">
        <f>SUM(G494:I506,G530:I532)</f>
        <v>153</v>
      </c>
      <c r="I623" s="498">
        <f>SUM(I612)</f>
        <v>12</v>
      </c>
      <c r="J623" s="499">
        <v>0</v>
      </c>
    </row>
    <row r="624" spans="1:10" ht="11.25">
      <c r="A624" s="495" t="s">
        <v>471</v>
      </c>
      <c r="B624" s="510">
        <f t="shared" si="71"/>
        <v>9</v>
      </c>
      <c r="C624" s="511">
        <f>SUM(F502:F506,F532)</f>
        <v>16</v>
      </c>
      <c r="D624" s="498">
        <f>SUM(D613)</f>
        <v>0</v>
      </c>
      <c r="E624" s="499">
        <f>SUM(F511,F512,F534)</f>
        <v>6</v>
      </c>
      <c r="F624" s="500">
        <f t="shared" si="72"/>
        <v>31</v>
      </c>
      <c r="G624" s="501">
        <f t="shared" si="73"/>
        <v>69</v>
      </c>
      <c r="H624" s="499">
        <f>SUM(J494:V506,J530:L532)</f>
        <v>84</v>
      </c>
      <c r="I624" s="498">
        <f>SUM(I613)</f>
        <v>0</v>
      </c>
      <c r="J624" s="499">
        <f>SUM(D511,D512,D534)</f>
        <v>120</v>
      </c>
    </row>
    <row r="625" spans="1:10" ht="11.25">
      <c r="A625" s="491" t="s">
        <v>64</v>
      </c>
      <c r="B625" s="492">
        <f>SUM(B619:B624)</f>
        <v>90</v>
      </c>
      <c r="C625" s="493">
        <f>SUM(C619:C624)</f>
        <v>80</v>
      </c>
      <c r="D625" s="512">
        <f>SUM(D619:D624)</f>
        <v>5</v>
      </c>
      <c r="E625" s="513">
        <f>SUM(E619:E624)</f>
        <v>13</v>
      </c>
      <c r="F625" s="846">
        <f>SUM(B625:E625)</f>
        <v>188</v>
      </c>
      <c r="G625" s="492">
        <f>SUM(G619:G624)</f>
        <v>787</v>
      </c>
      <c r="H625" s="493">
        <f>SUM(H619:H624)</f>
        <v>549</v>
      </c>
      <c r="I625" s="494">
        <f>SUM(I619:I624)</f>
        <v>24</v>
      </c>
      <c r="J625" s="513">
        <f>SUM(J619:J624)</f>
        <v>260</v>
      </c>
    </row>
    <row r="626" spans="1:10" ht="12" thickBot="1">
      <c r="A626" s="848" t="s">
        <v>65</v>
      </c>
      <c r="B626" s="849"/>
      <c r="C626" s="849"/>
      <c r="D626" s="849"/>
      <c r="E626" s="850"/>
      <c r="F626" s="847"/>
      <c r="G626" s="837">
        <f>SUM(G625:J625)</f>
        <v>1620</v>
      </c>
      <c r="H626" s="838"/>
      <c r="I626" s="838"/>
      <c r="J626" s="839"/>
    </row>
  </sheetData>
  <sheetProtection/>
  <mergeCells count="320">
    <mergeCell ref="E406:E407"/>
    <mergeCell ref="F406:F407"/>
    <mergeCell ref="G406:I406"/>
    <mergeCell ref="J406:L406"/>
    <mergeCell ref="A406:A407"/>
    <mergeCell ref="B406:B407"/>
    <mergeCell ref="C406:C407"/>
    <mergeCell ref="D406:D407"/>
    <mergeCell ref="A333:C333"/>
    <mergeCell ref="E333:E335"/>
    <mergeCell ref="A334:C334"/>
    <mergeCell ref="A335:C335"/>
    <mergeCell ref="G335:L335"/>
    <mergeCell ref="A309:L309"/>
    <mergeCell ref="A310:A311"/>
    <mergeCell ref="B310:B311"/>
    <mergeCell ref="F310:F311"/>
    <mergeCell ref="G310:I310"/>
    <mergeCell ref="E127:E129"/>
    <mergeCell ref="A128:C128"/>
    <mergeCell ref="A129:C129"/>
    <mergeCell ref="G129:L129"/>
    <mergeCell ref="A127:C127"/>
    <mergeCell ref="E220:E222"/>
    <mergeCell ref="A222:C222"/>
    <mergeCell ref="G222:L222"/>
    <mergeCell ref="A200:A201"/>
    <mergeCell ref="G200:I200"/>
    <mergeCell ref="B200:B201"/>
    <mergeCell ref="C200:C201"/>
    <mergeCell ref="A220:C220"/>
    <mergeCell ref="F200:F201"/>
    <mergeCell ref="A516:L516"/>
    <mergeCell ref="G479:I479"/>
    <mergeCell ref="B479:B480"/>
    <mergeCell ref="A477:L477"/>
    <mergeCell ref="C479:C480"/>
    <mergeCell ref="D479:D480"/>
    <mergeCell ref="E479:E480"/>
    <mergeCell ref="F479:F480"/>
    <mergeCell ref="J479:L479"/>
    <mergeCell ref="A517:A518"/>
    <mergeCell ref="B517:B518"/>
    <mergeCell ref="C517:C518"/>
    <mergeCell ref="D517:D518"/>
    <mergeCell ref="E517:E518"/>
    <mergeCell ref="F517:F518"/>
    <mergeCell ref="G517:I517"/>
    <mergeCell ref="J517:L517"/>
    <mergeCell ref="A411:L411"/>
    <mergeCell ref="A419:L419"/>
    <mergeCell ref="A513:C513"/>
    <mergeCell ref="E513:E515"/>
    <mergeCell ref="A514:C514"/>
    <mergeCell ref="A515:C515"/>
    <mergeCell ref="G515:L515"/>
    <mergeCell ref="A478:L478"/>
    <mergeCell ref="A479:A480"/>
    <mergeCell ref="F458:F459"/>
    <mergeCell ref="E378:E379"/>
    <mergeCell ref="A405:L405"/>
    <mergeCell ref="A401:C401"/>
    <mergeCell ref="E401:E403"/>
    <mergeCell ref="A402:C402"/>
    <mergeCell ref="A403:C403"/>
    <mergeCell ref="G403:L403"/>
    <mergeCell ref="A404:L404"/>
    <mergeCell ref="A378:A379"/>
    <mergeCell ref="B378:B379"/>
    <mergeCell ref="C378:C379"/>
    <mergeCell ref="D378:D379"/>
    <mergeCell ref="A348:L348"/>
    <mergeCell ref="A374:C374"/>
    <mergeCell ref="E374:E376"/>
    <mergeCell ref="A376:C376"/>
    <mergeCell ref="G376:L376"/>
    <mergeCell ref="E338:E339"/>
    <mergeCell ref="F338:F339"/>
    <mergeCell ref="G338:I338"/>
    <mergeCell ref="G378:I378"/>
    <mergeCell ref="F378:F379"/>
    <mergeCell ref="A377:L377"/>
    <mergeCell ref="J378:L378"/>
    <mergeCell ref="J338:L338"/>
    <mergeCell ref="A340:L340"/>
    <mergeCell ref="A344:L344"/>
    <mergeCell ref="J310:L310"/>
    <mergeCell ref="A375:C375"/>
    <mergeCell ref="A336:L336"/>
    <mergeCell ref="A337:L337"/>
    <mergeCell ref="A338:A339"/>
    <mergeCell ref="B338:B339"/>
    <mergeCell ref="C338:C339"/>
    <mergeCell ref="D338:D339"/>
    <mergeCell ref="C310:C311"/>
    <mergeCell ref="D310:D311"/>
    <mergeCell ref="E310:E311"/>
    <mergeCell ref="A306:C306"/>
    <mergeCell ref="E306:E308"/>
    <mergeCell ref="A308:C308"/>
    <mergeCell ref="E261:E262"/>
    <mergeCell ref="F261:F262"/>
    <mergeCell ref="E277:E279"/>
    <mergeCell ref="A280:L280"/>
    <mergeCell ref="A279:C279"/>
    <mergeCell ref="A278:C278"/>
    <mergeCell ref="A261:A262"/>
    <mergeCell ref="B261:B262"/>
    <mergeCell ref="C261:C262"/>
    <mergeCell ref="D261:D262"/>
    <mergeCell ref="G279:L279"/>
    <mergeCell ref="G282:I282"/>
    <mergeCell ref="A281:L281"/>
    <mergeCell ref="C282:C283"/>
    <mergeCell ref="A282:A283"/>
    <mergeCell ref="B282:B283"/>
    <mergeCell ref="D282:D283"/>
    <mergeCell ref="A259:C259"/>
    <mergeCell ref="G259:L259"/>
    <mergeCell ref="A258:C258"/>
    <mergeCell ref="G308:L308"/>
    <mergeCell ref="A307:C307"/>
    <mergeCell ref="J282:L282"/>
    <mergeCell ref="G261:I261"/>
    <mergeCell ref="J261:L261"/>
    <mergeCell ref="E282:E283"/>
    <mergeCell ref="F282:F283"/>
    <mergeCell ref="A260:L260"/>
    <mergeCell ref="A277:C277"/>
    <mergeCell ref="F225:F226"/>
    <mergeCell ref="G225:I225"/>
    <mergeCell ref="J225:L225"/>
    <mergeCell ref="A227:L227"/>
    <mergeCell ref="A238:L238"/>
    <mergeCell ref="A241:L241"/>
    <mergeCell ref="A257:C257"/>
    <mergeCell ref="E257:E259"/>
    <mergeCell ref="A223:L223"/>
    <mergeCell ref="A224:L224"/>
    <mergeCell ref="A225:A226"/>
    <mergeCell ref="B225:B226"/>
    <mergeCell ref="C225:C226"/>
    <mergeCell ref="D225:D226"/>
    <mergeCell ref="E225:E226"/>
    <mergeCell ref="A171:L171"/>
    <mergeCell ref="J200:L200"/>
    <mergeCell ref="A172:L172"/>
    <mergeCell ref="A173:A174"/>
    <mergeCell ref="B173:B174"/>
    <mergeCell ref="C173:C174"/>
    <mergeCell ref="D173:D174"/>
    <mergeCell ref="D200:D201"/>
    <mergeCell ref="E200:E201"/>
    <mergeCell ref="E196:E198"/>
    <mergeCell ref="E168:E170"/>
    <mergeCell ref="A170:C170"/>
    <mergeCell ref="G170:L170"/>
    <mergeCell ref="C131:C132"/>
    <mergeCell ref="E173:E174"/>
    <mergeCell ref="F173:F174"/>
    <mergeCell ref="G173:I173"/>
    <mergeCell ref="B131:B132"/>
    <mergeCell ref="F131:F132"/>
    <mergeCell ref="G131:I131"/>
    <mergeCell ref="A199:L199"/>
    <mergeCell ref="J173:L173"/>
    <mergeCell ref="A196:C196"/>
    <mergeCell ref="A198:C198"/>
    <mergeCell ref="G198:L198"/>
    <mergeCell ref="A72:L72"/>
    <mergeCell ref="A76:L76"/>
    <mergeCell ref="A79:L79"/>
    <mergeCell ref="A107:C107"/>
    <mergeCell ref="A98:L98"/>
    <mergeCell ref="E107:E109"/>
    <mergeCell ref="A108:C108"/>
    <mergeCell ref="A109:C109"/>
    <mergeCell ref="G109:L109"/>
    <mergeCell ref="A69:L69"/>
    <mergeCell ref="A70:A71"/>
    <mergeCell ref="B70:B71"/>
    <mergeCell ref="C70:C71"/>
    <mergeCell ref="D70:D71"/>
    <mergeCell ref="E70:E71"/>
    <mergeCell ref="F70:F71"/>
    <mergeCell ref="G70:I70"/>
    <mergeCell ref="J70:L70"/>
    <mergeCell ref="F65:F66"/>
    <mergeCell ref="A66:C66"/>
    <mergeCell ref="G66:L66"/>
    <mergeCell ref="A68:L68"/>
    <mergeCell ref="A67:C67"/>
    <mergeCell ref="A60:C60"/>
    <mergeCell ref="D60:D61"/>
    <mergeCell ref="E60:E61"/>
    <mergeCell ref="A65:C65"/>
    <mergeCell ref="D65:D66"/>
    <mergeCell ref="E65:E66"/>
    <mergeCell ref="F60:F61"/>
    <mergeCell ref="A61:C61"/>
    <mergeCell ref="G61:L61"/>
    <mergeCell ref="G22:L22"/>
    <mergeCell ref="D21:D22"/>
    <mergeCell ref="E21:E22"/>
    <mergeCell ref="F21:F22"/>
    <mergeCell ref="A22:C22"/>
    <mergeCell ref="G54:L54"/>
    <mergeCell ref="A21:C21"/>
    <mergeCell ref="A54:C54"/>
    <mergeCell ref="A46:C46"/>
    <mergeCell ref="D46:D47"/>
    <mergeCell ref="E46:E47"/>
    <mergeCell ref="F46:F47"/>
    <mergeCell ref="A47:C47"/>
    <mergeCell ref="A23:L23"/>
    <mergeCell ref="A38:C38"/>
    <mergeCell ref="D38:D39"/>
    <mergeCell ref="E38:E39"/>
    <mergeCell ref="G39:L39"/>
    <mergeCell ref="A110:L110"/>
    <mergeCell ref="A53:C53"/>
    <mergeCell ref="D53:D54"/>
    <mergeCell ref="E53:E54"/>
    <mergeCell ref="F53:F54"/>
    <mergeCell ref="A111:A112"/>
    <mergeCell ref="A5:A6"/>
    <mergeCell ref="B5:B6"/>
    <mergeCell ref="A7:L7"/>
    <mergeCell ref="F38:F39"/>
    <mergeCell ref="A39:C39"/>
    <mergeCell ref="C5:C6"/>
    <mergeCell ref="D5:D6"/>
    <mergeCell ref="G47:L47"/>
    <mergeCell ref="G67:L67"/>
    <mergeCell ref="E2:L2"/>
    <mergeCell ref="E5:E6"/>
    <mergeCell ref="F5:F6"/>
    <mergeCell ref="G5:I5"/>
    <mergeCell ref="J5:L5"/>
    <mergeCell ref="A432:L432"/>
    <mergeCell ref="D131:D132"/>
    <mergeCell ref="E131:E132"/>
    <mergeCell ref="A169:C169"/>
    <mergeCell ref="A131:A132"/>
    <mergeCell ref="A439:L439"/>
    <mergeCell ref="A445:L445"/>
    <mergeCell ref="B111:B112"/>
    <mergeCell ref="C111:C112"/>
    <mergeCell ref="D111:D112"/>
    <mergeCell ref="E111:E112"/>
    <mergeCell ref="F111:F112"/>
    <mergeCell ref="G111:I111"/>
    <mergeCell ref="J111:L111"/>
    <mergeCell ref="A130:L130"/>
    <mergeCell ref="J131:L131"/>
    <mergeCell ref="A168:C168"/>
    <mergeCell ref="A454:C454"/>
    <mergeCell ref="E454:E456"/>
    <mergeCell ref="E474:E476"/>
    <mergeCell ref="A475:C475"/>
    <mergeCell ref="A476:C476"/>
    <mergeCell ref="E458:E459"/>
    <mergeCell ref="C458:C459"/>
    <mergeCell ref="D458:D459"/>
    <mergeCell ref="A458:A459"/>
    <mergeCell ref="B458:B459"/>
    <mergeCell ref="G476:L476"/>
    <mergeCell ref="G458:I458"/>
    <mergeCell ref="J458:L458"/>
    <mergeCell ref="A455:C455"/>
    <mergeCell ref="A456:C456"/>
    <mergeCell ref="G456:L456"/>
    <mergeCell ref="A474:C474"/>
    <mergeCell ref="A457:L457"/>
    <mergeCell ref="A535:C535"/>
    <mergeCell ref="E535:E537"/>
    <mergeCell ref="A536:C536"/>
    <mergeCell ref="G536:L536"/>
    <mergeCell ref="A537:C537"/>
    <mergeCell ref="G537:L537"/>
    <mergeCell ref="A549:E549"/>
    <mergeCell ref="G549:J549"/>
    <mergeCell ref="A539:J539"/>
    <mergeCell ref="B540:F540"/>
    <mergeCell ref="G540:J540"/>
    <mergeCell ref="A561:J561"/>
    <mergeCell ref="G551:J551"/>
    <mergeCell ref="A550:J550"/>
    <mergeCell ref="B551:F551"/>
    <mergeCell ref="F559:F560"/>
    <mergeCell ref="A560:E560"/>
    <mergeCell ref="G560:J560"/>
    <mergeCell ref="B562:F562"/>
    <mergeCell ref="G562:J562"/>
    <mergeCell ref="F570:F571"/>
    <mergeCell ref="A571:E571"/>
    <mergeCell ref="G571:J571"/>
    <mergeCell ref="A572:J572"/>
    <mergeCell ref="B573:F573"/>
    <mergeCell ref="G573:J573"/>
    <mergeCell ref="F581:F582"/>
    <mergeCell ref="G582:J582"/>
    <mergeCell ref="A582:E582"/>
    <mergeCell ref="A605:J605"/>
    <mergeCell ref="G626:J626"/>
    <mergeCell ref="A615:E615"/>
    <mergeCell ref="G615:J615"/>
    <mergeCell ref="A616:J616"/>
    <mergeCell ref="F625:F626"/>
    <mergeCell ref="A626:E626"/>
    <mergeCell ref="E3:L3"/>
    <mergeCell ref="A604:E604"/>
    <mergeCell ref="G604:J604"/>
    <mergeCell ref="A583:J583"/>
    <mergeCell ref="B584:F584"/>
    <mergeCell ref="G584:J584"/>
    <mergeCell ref="A594:J594"/>
    <mergeCell ref="F592:F593"/>
    <mergeCell ref="A593:E593"/>
    <mergeCell ref="G593:J593"/>
  </mergeCells>
  <printOptions/>
  <pageMargins left="0.2362204724409449" right="0.1968503937007874" top="1.03" bottom="0.35433070866141736" header="0.1968503937007874" footer="0.1968503937007874"/>
  <pageSetup horizontalDpi="600" verticalDpi="600" orientation="landscape" paperSize="9" r:id="rId2"/>
  <headerFooter>
    <oddHeader>&amp;C&amp;"-,Standardowy"&amp;8&amp;G
WYDZIAŁ NAUK PEDAGIGICZNYCH
Akademii Pedagogiki Specjalnej im. M. Grzegorzewskiej
_______________________________________________________</oddHeader>
    <oddFooter>&amp;R&amp;8&amp;P/&amp;N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1" sqref="B21"/>
    </sheetView>
  </sheetViews>
  <sheetFormatPr defaultColWidth="8.796875" defaultRowHeight="14.25"/>
  <cols>
    <col min="1" max="2" width="58.59765625" style="0" customWidth="1"/>
    <col min="3" max="3" width="59.3984375" style="0" customWidth="1"/>
    <col min="4" max="16384" width="8.69921875" style="0" customWidth="1"/>
  </cols>
  <sheetData>
    <row r="1" spans="1:3" ht="14.25" customHeight="1">
      <c r="A1" s="8" t="s">
        <v>77</v>
      </c>
      <c r="B1" s="2" t="s">
        <v>34</v>
      </c>
      <c r="C1" s="2"/>
    </row>
    <row r="2" spans="1:3" ht="14.25" customHeight="1">
      <c r="A2" s="5" t="s">
        <v>66</v>
      </c>
      <c r="B2" s="1" t="s">
        <v>35</v>
      </c>
      <c r="C2" s="1"/>
    </row>
    <row r="3" spans="1:3" ht="14.25" customHeight="1" thickBot="1">
      <c r="A3" s="5" t="s">
        <v>67</v>
      </c>
      <c r="B3" s="4" t="s">
        <v>37</v>
      </c>
      <c r="C3" s="1"/>
    </row>
    <row r="4" spans="1:3" ht="14.25" customHeight="1" thickBot="1">
      <c r="A4" s="9" t="s">
        <v>78</v>
      </c>
      <c r="B4" s="1" t="s">
        <v>36</v>
      </c>
      <c r="C4" s="4"/>
    </row>
    <row r="5" spans="1:3" ht="14.25" customHeight="1">
      <c r="A5" s="8" t="s">
        <v>68</v>
      </c>
      <c r="B5" s="2" t="s">
        <v>38</v>
      </c>
      <c r="C5" s="2"/>
    </row>
    <row r="6" spans="1:3" ht="14.25" customHeight="1">
      <c r="A6" s="5" t="s">
        <v>69</v>
      </c>
      <c r="B6" s="1" t="s">
        <v>39</v>
      </c>
      <c r="C6" s="1"/>
    </row>
    <row r="7" spans="1:2" ht="14.25" customHeight="1">
      <c r="A7" s="6" t="s">
        <v>79</v>
      </c>
      <c r="B7" s="6"/>
    </row>
    <row r="8" spans="1:2" ht="14.25" customHeight="1">
      <c r="A8" s="6" t="s">
        <v>80</v>
      </c>
      <c r="B8" s="6"/>
    </row>
    <row r="9" spans="1:2" ht="14.25" customHeight="1">
      <c r="A9" s="6" t="s">
        <v>70</v>
      </c>
      <c r="B9" s="6"/>
    </row>
    <row r="10" spans="1:2" ht="14.25" customHeight="1" thickBot="1">
      <c r="A10" s="5" t="s">
        <v>71</v>
      </c>
      <c r="B10" s="4" t="s">
        <v>49</v>
      </c>
    </row>
    <row r="11" spans="1:2" ht="14.25" customHeight="1">
      <c r="A11" s="5" t="s">
        <v>72</v>
      </c>
      <c r="B11" s="1" t="s">
        <v>47</v>
      </c>
    </row>
    <row r="12" spans="1:2" ht="14.25" customHeight="1">
      <c r="A12" s="5" t="s">
        <v>73</v>
      </c>
      <c r="B12" s="1" t="s">
        <v>46</v>
      </c>
    </row>
    <row r="13" spans="1:3" ht="14.25" customHeight="1" thickBot="1">
      <c r="A13" s="7" t="s">
        <v>81</v>
      </c>
      <c r="B13" s="11"/>
      <c r="C13" s="1"/>
    </row>
    <row r="14" spans="1:3" ht="14.25" customHeight="1" thickBot="1">
      <c r="A14" s="5" t="s">
        <v>82</v>
      </c>
      <c r="B14" s="4" t="s">
        <v>44</v>
      </c>
      <c r="C14" s="1"/>
    </row>
    <row r="15" spans="1:2" ht="14.25" customHeight="1" thickBot="1">
      <c r="A15" s="5" t="s">
        <v>74</v>
      </c>
      <c r="B15" s="1" t="s">
        <v>43</v>
      </c>
    </row>
    <row r="16" spans="1:2" ht="14.25" customHeight="1">
      <c r="A16" s="5" t="s">
        <v>83</v>
      </c>
      <c r="B16" s="2" t="s">
        <v>45</v>
      </c>
    </row>
    <row r="17" spans="1:2" ht="14.25" customHeight="1">
      <c r="A17" s="8" t="s">
        <v>84</v>
      </c>
      <c r="B17" s="1" t="s">
        <v>48</v>
      </c>
    </row>
    <row r="18" spans="1:2" ht="14.25" customHeight="1">
      <c r="A18" s="5" t="s">
        <v>75</v>
      </c>
      <c r="B18" s="1" t="s">
        <v>42</v>
      </c>
    </row>
    <row r="19" spans="1:2" ht="1.5" customHeight="1" thickBot="1">
      <c r="A19" s="3" t="s">
        <v>76</v>
      </c>
      <c r="B19" s="12"/>
    </row>
    <row r="21" ht="14.25">
      <c r="B21" s="10" t="s">
        <v>40</v>
      </c>
    </row>
    <row r="22" ht="14.25">
      <c r="B22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Pavilion</dc:creator>
  <cp:keywords/>
  <dc:description/>
  <cp:lastModifiedBy>MKonieczna</cp:lastModifiedBy>
  <cp:lastPrinted>2016-07-08T08:03:49Z</cp:lastPrinted>
  <dcterms:created xsi:type="dcterms:W3CDTF">2013-02-03T13:38:47Z</dcterms:created>
  <dcterms:modified xsi:type="dcterms:W3CDTF">2018-03-07T08:47:08Z</dcterms:modified>
  <cp:category/>
  <cp:version/>
  <cp:contentType/>
  <cp:contentStatus/>
</cp:coreProperties>
</file>