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konieczna\Desktop\PLANY\PLANY 2016-2017\uchwała 629 nowe plany od 16-17\"/>
    </mc:Choice>
  </mc:AlternateContent>
  <bookViews>
    <workbookView xWindow="0" yWindow="0" windowWidth="25200" windowHeight="11760" xr2:uid="{00000000-000D-0000-FFFF-FFFF00000000}"/>
  </bookViews>
  <sheets>
    <sheet name="specjalności i przedmioty" sheetId="1" r:id="rId1"/>
    <sheet name="Arkusz1" sheetId="2" r:id="rId2"/>
  </sheets>
  <calcPr calcId="171027" concurrentCalc="0"/>
</workbook>
</file>

<file path=xl/calcChain.xml><?xml version="1.0" encoding="utf-8"?>
<calcChain xmlns="http://schemas.openxmlformats.org/spreadsheetml/2006/main">
  <c r="I398" i="1" l="1"/>
  <c r="I389" i="1"/>
  <c r="I380" i="1"/>
  <c r="I371" i="1"/>
  <c r="I362" i="1"/>
  <c r="I353" i="1"/>
  <c r="I344" i="1"/>
  <c r="I335" i="1"/>
  <c r="I326" i="1"/>
  <c r="I317" i="1"/>
  <c r="G38" i="1"/>
  <c r="H38" i="1"/>
  <c r="I38" i="1"/>
  <c r="G43" i="1"/>
  <c r="H43" i="1"/>
  <c r="I43" i="1"/>
  <c r="F304" i="1"/>
  <c r="F313" i="1"/>
  <c r="F322" i="1"/>
  <c r="F331" i="1"/>
  <c r="F340" i="1"/>
  <c r="F349" i="1"/>
  <c r="F358" i="1"/>
  <c r="F376" i="1"/>
  <c r="F385" i="1"/>
  <c r="F394" i="1"/>
  <c r="J38" i="1"/>
  <c r="K38" i="1"/>
  <c r="L38" i="1"/>
  <c r="J43" i="1"/>
  <c r="K43" i="1"/>
  <c r="L43" i="1"/>
  <c r="F305" i="1"/>
  <c r="F314" i="1"/>
  <c r="F323" i="1"/>
  <c r="F332" i="1"/>
  <c r="F341" i="1"/>
  <c r="F350" i="1"/>
  <c r="F359" i="1"/>
  <c r="F377" i="1"/>
  <c r="F386" i="1"/>
  <c r="F395" i="1"/>
  <c r="M38" i="1"/>
  <c r="N38" i="1"/>
  <c r="O38" i="1"/>
  <c r="M43" i="1"/>
  <c r="N43" i="1"/>
  <c r="O43" i="1"/>
  <c r="F306" i="1"/>
  <c r="F315" i="1"/>
  <c r="F324" i="1"/>
  <c r="F333" i="1"/>
  <c r="F342" i="1"/>
  <c r="F351" i="1"/>
  <c r="F360" i="1"/>
  <c r="F378" i="1"/>
  <c r="F387" i="1"/>
  <c r="F396" i="1"/>
  <c r="P38" i="1"/>
  <c r="Q38" i="1"/>
  <c r="R38" i="1"/>
  <c r="P43" i="1"/>
  <c r="Q43" i="1"/>
  <c r="R43" i="1"/>
  <c r="F307" i="1"/>
  <c r="F316" i="1"/>
  <c r="F325" i="1"/>
  <c r="F334" i="1"/>
  <c r="F343" i="1"/>
  <c r="F352" i="1"/>
  <c r="F361" i="1"/>
  <c r="F379" i="1"/>
  <c r="F388" i="1"/>
  <c r="F397" i="1"/>
  <c r="F398" i="1"/>
  <c r="G297" i="1"/>
  <c r="H297" i="1"/>
  <c r="I297" i="1"/>
  <c r="G394" i="1"/>
  <c r="J297" i="1"/>
  <c r="K297" i="1"/>
  <c r="L297" i="1"/>
  <c r="G395" i="1"/>
  <c r="M297" i="1"/>
  <c r="N297" i="1"/>
  <c r="O297" i="1"/>
  <c r="G396" i="1"/>
  <c r="P297" i="1"/>
  <c r="Q297" i="1"/>
  <c r="R297" i="1"/>
  <c r="G397" i="1"/>
  <c r="G398" i="1"/>
  <c r="H398" i="1"/>
  <c r="F399" i="1"/>
  <c r="C397" i="1"/>
  <c r="C396" i="1"/>
  <c r="C395" i="1"/>
  <c r="C394" i="1"/>
  <c r="M298" i="1"/>
  <c r="G29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7" i="1"/>
  <c r="P273" i="1"/>
  <c r="Q273" i="1"/>
  <c r="R273" i="1"/>
  <c r="G388" i="1"/>
  <c r="M273" i="1"/>
  <c r="N273" i="1"/>
  <c r="O273" i="1"/>
  <c r="G387" i="1"/>
  <c r="J273" i="1"/>
  <c r="K273" i="1"/>
  <c r="L273" i="1"/>
  <c r="G386" i="1"/>
  <c r="G273" i="1"/>
  <c r="H273" i="1"/>
  <c r="I273" i="1"/>
  <c r="G385" i="1"/>
  <c r="C388" i="1"/>
  <c r="C387" i="1"/>
  <c r="C386" i="1"/>
  <c r="C385" i="1"/>
  <c r="M274" i="1"/>
  <c r="G274" i="1"/>
  <c r="C376" i="1"/>
  <c r="M253" i="1"/>
  <c r="N253" i="1"/>
  <c r="O253" i="1"/>
  <c r="P253" i="1"/>
  <c r="Q253" i="1"/>
  <c r="R253" i="1"/>
  <c r="M254" i="1"/>
  <c r="G253" i="1"/>
  <c r="H253" i="1"/>
  <c r="I253" i="1"/>
  <c r="J253" i="1"/>
  <c r="K253" i="1"/>
  <c r="L253" i="1"/>
  <c r="G254" i="1"/>
  <c r="G379" i="1"/>
  <c r="G378" i="1"/>
  <c r="G377" i="1"/>
  <c r="G376" i="1"/>
  <c r="C379" i="1"/>
  <c r="C378" i="1"/>
  <c r="C377" i="1"/>
  <c r="D236" i="1"/>
  <c r="M230" i="1"/>
  <c r="N230" i="1"/>
  <c r="O230" i="1"/>
  <c r="P230" i="1"/>
  <c r="Q230" i="1"/>
  <c r="R230" i="1"/>
  <c r="M231" i="1"/>
  <c r="G230" i="1"/>
  <c r="H230" i="1"/>
  <c r="I230" i="1"/>
  <c r="J230" i="1"/>
  <c r="K230" i="1"/>
  <c r="L230" i="1"/>
  <c r="G231" i="1"/>
  <c r="G370" i="1"/>
  <c r="G369" i="1"/>
  <c r="G368" i="1"/>
  <c r="G367" i="1"/>
  <c r="C370" i="1"/>
  <c r="C369" i="1"/>
  <c r="C368" i="1"/>
  <c r="C367" i="1"/>
  <c r="F230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30" i="1"/>
  <c r="G210" i="1"/>
  <c r="H210" i="1"/>
  <c r="I210" i="1"/>
  <c r="G358" i="1"/>
  <c r="J210" i="1"/>
  <c r="K210" i="1"/>
  <c r="L210" i="1"/>
  <c r="G359" i="1"/>
  <c r="M210" i="1"/>
  <c r="N210" i="1"/>
  <c r="O210" i="1"/>
  <c r="G360" i="1"/>
  <c r="P210" i="1"/>
  <c r="Q210" i="1"/>
  <c r="R210" i="1"/>
  <c r="G361" i="1"/>
  <c r="G362" i="1"/>
  <c r="F210" i="1"/>
  <c r="C361" i="1"/>
  <c r="C360" i="1"/>
  <c r="C359" i="1"/>
  <c r="C358" i="1"/>
  <c r="D195" i="1"/>
  <c r="D194" i="1"/>
  <c r="P187" i="1"/>
  <c r="Q187" i="1"/>
  <c r="R187" i="1"/>
  <c r="G352" i="1"/>
  <c r="M187" i="1"/>
  <c r="N187" i="1"/>
  <c r="O187" i="1"/>
  <c r="G351" i="1"/>
  <c r="J187" i="1"/>
  <c r="K187" i="1"/>
  <c r="L187" i="1"/>
  <c r="G350" i="1"/>
  <c r="G187" i="1"/>
  <c r="H187" i="1"/>
  <c r="I187" i="1"/>
  <c r="G349" i="1"/>
  <c r="C352" i="1"/>
  <c r="C351" i="1"/>
  <c r="C350" i="1"/>
  <c r="C349" i="1"/>
  <c r="G188" i="1"/>
  <c r="M188" i="1"/>
  <c r="F187" i="1"/>
  <c r="D171" i="1"/>
  <c r="D172" i="1"/>
  <c r="D173" i="1"/>
  <c r="D174" i="1"/>
  <c r="D176" i="1"/>
  <c r="D178" i="1"/>
  <c r="D179" i="1"/>
  <c r="D180" i="1"/>
  <c r="D181" i="1"/>
  <c r="D182" i="1"/>
  <c r="D183" i="1"/>
  <c r="D184" i="1"/>
  <c r="D187" i="1"/>
  <c r="C342" i="1"/>
  <c r="C343" i="1"/>
  <c r="C341" i="1"/>
  <c r="C340" i="1"/>
  <c r="G164" i="1"/>
  <c r="H164" i="1"/>
  <c r="I164" i="1"/>
  <c r="J164" i="1"/>
  <c r="K164" i="1"/>
  <c r="L164" i="1"/>
  <c r="G165" i="1"/>
  <c r="M164" i="1"/>
  <c r="N164" i="1"/>
  <c r="O164" i="1"/>
  <c r="P164" i="1"/>
  <c r="Q164" i="1"/>
  <c r="R164" i="1"/>
  <c r="M165" i="1"/>
  <c r="F164" i="1"/>
  <c r="D151" i="1"/>
  <c r="D152" i="1"/>
  <c r="D153" i="1"/>
  <c r="D154" i="1"/>
  <c r="D155" i="1"/>
  <c r="D156" i="1"/>
  <c r="D157" i="1"/>
  <c r="D158" i="1"/>
  <c r="D159" i="1"/>
  <c r="D160" i="1"/>
  <c r="D161" i="1"/>
  <c r="D164" i="1"/>
  <c r="P145" i="1"/>
  <c r="Q145" i="1"/>
  <c r="R145" i="1"/>
  <c r="G334" i="1"/>
  <c r="M145" i="1"/>
  <c r="N145" i="1"/>
  <c r="O145" i="1"/>
  <c r="G333" i="1"/>
  <c r="J145" i="1"/>
  <c r="K145" i="1"/>
  <c r="L145" i="1"/>
  <c r="G332" i="1"/>
  <c r="G145" i="1"/>
  <c r="H145" i="1"/>
  <c r="I145" i="1"/>
  <c r="G331" i="1"/>
  <c r="C334" i="1"/>
  <c r="C333" i="1"/>
  <c r="C332" i="1"/>
  <c r="C33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5" i="1"/>
  <c r="P117" i="1"/>
  <c r="Q117" i="1"/>
  <c r="R117" i="1"/>
  <c r="G325" i="1"/>
  <c r="M117" i="1"/>
  <c r="N117" i="1"/>
  <c r="O117" i="1"/>
  <c r="G324" i="1"/>
  <c r="J117" i="1"/>
  <c r="K117" i="1"/>
  <c r="L117" i="1"/>
  <c r="G323" i="1"/>
  <c r="G117" i="1"/>
  <c r="H117" i="1"/>
  <c r="I117" i="1"/>
  <c r="G322" i="1"/>
  <c r="C322" i="1"/>
  <c r="C325" i="1"/>
  <c r="C324" i="1"/>
  <c r="C323" i="1"/>
  <c r="F117" i="1"/>
  <c r="D101" i="1"/>
  <c r="D102" i="1"/>
  <c r="D104" i="1"/>
  <c r="D106" i="1"/>
  <c r="D107" i="1"/>
  <c r="D108" i="1"/>
  <c r="D109" i="1"/>
  <c r="D110" i="1"/>
  <c r="D111" i="1"/>
  <c r="D112" i="1"/>
  <c r="D113" i="1"/>
  <c r="D117" i="1"/>
  <c r="F297" i="1"/>
  <c r="G316" i="1"/>
  <c r="G315" i="1"/>
  <c r="G314" i="1"/>
  <c r="G313" i="1"/>
  <c r="C316" i="1"/>
  <c r="C315" i="1"/>
  <c r="C314" i="1"/>
  <c r="C313" i="1"/>
  <c r="G304" i="1"/>
  <c r="G305" i="1"/>
  <c r="G306" i="1"/>
  <c r="G307" i="1"/>
  <c r="G308" i="1"/>
  <c r="B304" i="1"/>
  <c r="B305" i="1"/>
  <c r="B306" i="1"/>
  <c r="B307" i="1"/>
  <c r="B308" i="1"/>
  <c r="C304" i="1"/>
  <c r="C305" i="1"/>
  <c r="C306" i="1"/>
  <c r="C307" i="1"/>
  <c r="C308" i="1"/>
  <c r="D308" i="1"/>
  <c r="E308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1" i="1"/>
  <c r="F71" i="1"/>
  <c r="G71" i="1"/>
  <c r="H71" i="1"/>
  <c r="I71" i="1"/>
  <c r="J71" i="1"/>
  <c r="K71" i="1"/>
  <c r="L71" i="1"/>
  <c r="G72" i="1"/>
  <c r="M71" i="1"/>
  <c r="N71" i="1"/>
  <c r="O71" i="1"/>
  <c r="P71" i="1"/>
  <c r="Q71" i="1"/>
  <c r="R71" i="1"/>
  <c r="M72" i="1"/>
  <c r="F3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9" i="1"/>
  <c r="D30" i="1"/>
  <c r="D31" i="1"/>
  <c r="D35" i="1"/>
  <c r="D36" i="1"/>
  <c r="D37" i="1"/>
  <c r="D38" i="1"/>
  <c r="G39" i="1"/>
  <c r="M39" i="1"/>
  <c r="P49" i="1"/>
  <c r="Q49" i="1"/>
  <c r="R49" i="1"/>
  <c r="G49" i="1"/>
  <c r="H49" i="1"/>
  <c r="I49" i="1"/>
  <c r="B316" i="1"/>
  <c r="B325" i="1"/>
  <c r="B334" i="1"/>
  <c r="B343" i="1"/>
  <c r="B352" i="1"/>
  <c r="B361" i="1"/>
  <c r="B379" i="1"/>
  <c r="B388" i="1"/>
  <c r="B397" i="1"/>
  <c r="B315" i="1"/>
  <c r="B324" i="1"/>
  <c r="B333" i="1"/>
  <c r="B342" i="1"/>
  <c r="B351" i="1"/>
  <c r="B360" i="1"/>
  <c r="B378" i="1"/>
  <c r="B387" i="1"/>
  <c r="B396" i="1"/>
  <c r="B314" i="1"/>
  <c r="B323" i="1"/>
  <c r="B332" i="1"/>
  <c r="B341" i="1"/>
  <c r="B350" i="1"/>
  <c r="B359" i="1"/>
  <c r="B377" i="1"/>
  <c r="B386" i="1"/>
  <c r="B395" i="1"/>
  <c r="B313" i="1"/>
  <c r="B322" i="1"/>
  <c r="B331" i="1"/>
  <c r="B340" i="1"/>
  <c r="B349" i="1"/>
  <c r="B358" i="1"/>
  <c r="B376" i="1"/>
  <c r="B385" i="1"/>
  <c r="B394" i="1"/>
  <c r="B389" i="1"/>
  <c r="B398" i="1"/>
  <c r="D196" i="1"/>
  <c r="D197" i="1"/>
  <c r="D199" i="1"/>
  <c r="D200" i="1"/>
  <c r="D202" i="1"/>
  <c r="D203" i="1"/>
  <c r="D204" i="1"/>
  <c r="D205" i="1"/>
  <c r="D206" i="1"/>
  <c r="D207" i="1"/>
  <c r="D210" i="1"/>
  <c r="G211" i="1"/>
  <c r="M211" i="1"/>
  <c r="J49" i="1"/>
  <c r="K49" i="1"/>
  <c r="L49" i="1"/>
  <c r="F389" i="1"/>
  <c r="G389" i="1"/>
  <c r="H389" i="1"/>
  <c r="F390" i="1"/>
  <c r="F380" i="1"/>
  <c r="G380" i="1"/>
  <c r="H380" i="1"/>
  <c r="F381" i="1"/>
  <c r="F367" i="1"/>
  <c r="F368" i="1"/>
  <c r="F369" i="1"/>
  <c r="F370" i="1"/>
  <c r="F371" i="1"/>
  <c r="G371" i="1"/>
  <c r="H371" i="1"/>
  <c r="F372" i="1"/>
  <c r="F362" i="1"/>
  <c r="H362" i="1"/>
  <c r="F363" i="1"/>
  <c r="F353" i="1"/>
  <c r="G353" i="1"/>
  <c r="H353" i="1"/>
  <c r="F354" i="1"/>
  <c r="F344" i="1"/>
  <c r="G340" i="1"/>
  <c r="G341" i="1"/>
  <c r="G342" i="1"/>
  <c r="G343" i="1"/>
  <c r="G344" i="1"/>
  <c r="H344" i="1"/>
  <c r="F345" i="1"/>
  <c r="G335" i="1"/>
  <c r="F335" i="1"/>
  <c r="H335" i="1"/>
  <c r="F336" i="1"/>
  <c r="F326" i="1"/>
  <c r="G326" i="1"/>
  <c r="H326" i="1"/>
  <c r="F327" i="1"/>
  <c r="F317" i="1"/>
  <c r="G94" i="1"/>
  <c r="H94" i="1"/>
  <c r="I94" i="1"/>
  <c r="J94" i="1"/>
  <c r="K94" i="1"/>
  <c r="L94" i="1"/>
  <c r="M94" i="1"/>
  <c r="N94" i="1"/>
  <c r="O94" i="1"/>
  <c r="P94" i="1"/>
  <c r="Q94" i="1"/>
  <c r="R94" i="1"/>
  <c r="G317" i="1"/>
  <c r="H317" i="1"/>
  <c r="F318" i="1"/>
  <c r="F308" i="1"/>
  <c r="H308" i="1"/>
  <c r="I308" i="1"/>
  <c r="F309" i="1"/>
  <c r="F94" i="1"/>
  <c r="C317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M146" i="1"/>
  <c r="G146" i="1"/>
  <c r="F145" i="1"/>
  <c r="F273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3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M95" i="1"/>
  <c r="G95" i="1"/>
  <c r="D94" i="1"/>
  <c r="D371" i="1"/>
  <c r="C371" i="1"/>
  <c r="D398" i="1"/>
  <c r="D389" i="1"/>
  <c r="D380" i="1"/>
  <c r="F253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O49" i="1"/>
  <c r="N49" i="1"/>
  <c r="M49" i="1"/>
  <c r="F49" i="1"/>
  <c r="D48" i="1"/>
  <c r="D47" i="1"/>
  <c r="D46" i="1"/>
  <c r="F43" i="1"/>
  <c r="D42" i="1"/>
  <c r="D41" i="1"/>
  <c r="D353" i="1"/>
  <c r="D362" i="1"/>
  <c r="D344" i="1"/>
  <c r="D335" i="1"/>
  <c r="D326" i="1"/>
  <c r="D317" i="1"/>
  <c r="C326" i="1"/>
  <c r="D43" i="1"/>
  <c r="C398" i="1"/>
  <c r="C335" i="1"/>
  <c r="C344" i="1"/>
  <c r="C353" i="1"/>
  <c r="C362" i="1"/>
  <c r="E307" i="1"/>
  <c r="G44" i="1"/>
  <c r="G50" i="1"/>
  <c r="D49" i="1"/>
  <c r="M50" i="1"/>
  <c r="E304" i="1"/>
  <c r="G118" i="1"/>
  <c r="C389" i="1"/>
  <c r="M44" i="1"/>
  <c r="M118" i="1"/>
  <c r="E305" i="1"/>
  <c r="E306" i="1"/>
  <c r="D253" i="1"/>
  <c r="C380" i="1"/>
  <c r="E313" i="1"/>
  <c r="E322" i="1"/>
  <c r="E315" i="1"/>
  <c r="E316" i="1"/>
  <c r="E331" i="1"/>
  <c r="E314" i="1"/>
  <c r="B317" i="1"/>
  <c r="E317" i="1"/>
  <c r="E324" i="1"/>
  <c r="E323" i="1"/>
  <c r="B326" i="1"/>
  <c r="E326" i="1"/>
  <c r="E325" i="1"/>
  <c r="E340" i="1"/>
  <c r="E333" i="1"/>
  <c r="E334" i="1"/>
  <c r="E349" i="1"/>
  <c r="B367" i="1"/>
  <c r="E332" i="1"/>
  <c r="B335" i="1"/>
  <c r="E335" i="1"/>
  <c r="E367" i="1"/>
  <c r="E342" i="1"/>
  <c r="E358" i="1"/>
  <c r="E343" i="1"/>
  <c r="E341" i="1"/>
  <c r="B344" i="1"/>
  <c r="E344" i="1"/>
  <c r="E385" i="1"/>
  <c r="E351" i="1"/>
  <c r="B369" i="1"/>
  <c r="E369" i="1"/>
  <c r="B370" i="1"/>
  <c r="E370" i="1"/>
  <c r="E352" i="1"/>
  <c r="E376" i="1"/>
  <c r="B368" i="1"/>
  <c r="E350" i="1"/>
  <c r="B353" i="1"/>
  <c r="E353" i="1"/>
  <c r="E368" i="1"/>
  <c r="B371" i="1"/>
  <c r="E371" i="1"/>
  <c r="E394" i="1"/>
  <c r="E360" i="1"/>
  <c r="E359" i="1"/>
  <c r="B362" i="1"/>
  <c r="E362" i="1"/>
  <c r="E361" i="1"/>
  <c r="E378" i="1"/>
  <c r="E379" i="1"/>
  <c r="E386" i="1"/>
  <c r="E377" i="1"/>
  <c r="B380" i="1"/>
  <c r="E380" i="1"/>
  <c r="E387" i="1"/>
  <c r="E395" i="1"/>
  <c r="E388" i="1"/>
  <c r="E389" i="1"/>
  <c r="E396" i="1"/>
  <c r="E398" i="1"/>
  <c r="E397" i="1"/>
</calcChain>
</file>

<file path=xl/sharedStrings.xml><?xml version="1.0" encoding="utf-8"?>
<sst xmlns="http://schemas.openxmlformats.org/spreadsheetml/2006/main" count="1140" uniqueCount="277">
  <si>
    <t>RAZEM</t>
  </si>
  <si>
    <t>I rok</t>
  </si>
  <si>
    <t>II rok</t>
  </si>
  <si>
    <t>ŁĄCZNIE</t>
  </si>
  <si>
    <t>Studia stacjonarne drugiego stopnia (DU-PC-1)</t>
  </si>
  <si>
    <r>
      <t>Kierunek:</t>
    </r>
    <r>
      <rPr>
        <b/>
        <sz val="9"/>
        <color indexed="17"/>
        <rFont val="Arial"/>
        <family val="2"/>
        <charset val="238"/>
      </rPr>
      <t xml:space="preserve"> PEDAGOGIKA SPECJALNA (PC)</t>
    </r>
  </si>
  <si>
    <t>Kod i nazwa przedmiotu</t>
  </si>
  <si>
    <t>Kod jednostki organizacyjnej</t>
  </si>
  <si>
    <t>Rok studiów</t>
  </si>
  <si>
    <t>Łączny wymiar godzin</t>
  </si>
  <si>
    <t>Forma zaliczenia</t>
  </si>
  <si>
    <t>Liczba punktów ECTS</t>
  </si>
  <si>
    <t>sem. zimowy</t>
  </si>
  <si>
    <t>sem. letni</t>
  </si>
  <si>
    <t>wyk.</t>
  </si>
  <si>
    <t xml:space="preserve">ćw. </t>
  </si>
  <si>
    <t>lab./war.</t>
  </si>
  <si>
    <t>MODUŁ KSZTAŁCENIA KIERUNKOWEGO - przedmioty fundamentalne (F)</t>
  </si>
  <si>
    <t>I</t>
  </si>
  <si>
    <t>EGZ</t>
  </si>
  <si>
    <t>ZAL-OCENA</t>
  </si>
  <si>
    <t>ZAL</t>
  </si>
  <si>
    <t>II</t>
  </si>
  <si>
    <r>
      <t xml:space="preserve">MODUŁ KSZTAŁCENIA KIERUNKOWEGO </t>
    </r>
    <r>
      <rPr>
        <b/>
        <i/>
        <sz val="9"/>
        <color indexed="8"/>
        <rFont val="Arial"/>
        <family val="2"/>
        <charset val="238"/>
      </rPr>
      <t>(różne kierunki od PC)</t>
    </r>
    <r>
      <rPr>
        <b/>
        <sz val="9"/>
        <color indexed="8"/>
        <rFont val="Arial"/>
        <family val="2"/>
        <charset val="238"/>
      </rPr>
      <t xml:space="preserve"> (C1) - przedmioty fundamentalne (F)</t>
    </r>
  </si>
  <si>
    <r>
      <t xml:space="preserve">10-5F-DYS </t>
    </r>
    <r>
      <rPr>
        <sz val="9"/>
        <rFont val="Arial"/>
        <family val="2"/>
        <charset val="238"/>
      </rPr>
      <t>Dydaktyka specjalna</t>
    </r>
  </si>
  <si>
    <r>
      <t xml:space="preserve">MODUŁ KSZTAŁCENIA KIERUNKOWEGO </t>
    </r>
    <r>
      <rPr>
        <b/>
        <i/>
        <sz val="9"/>
        <rFont val="Arial"/>
        <family val="2"/>
        <charset val="238"/>
      </rPr>
      <t>(kontynuacja kierunku PC)</t>
    </r>
    <r>
      <rPr>
        <b/>
        <sz val="9"/>
        <rFont val="Arial"/>
        <family val="2"/>
        <charset val="238"/>
      </rPr>
      <t xml:space="preserve"> (C2) - przedmioty fundamentalne (F)</t>
    </r>
  </si>
  <si>
    <r>
      <t xml:space="preserve">10-5F-AZN </t>
    </r>
    <r>
      <rPr>
        <sz val="9"/>
        <rFont val="Arial"/>
        <family val="2"/>
        <charset val="238"/>
      </rPr>
      <t>Autorstwo życia a niepełnosprawność</t>
    </r>
  </si>
  <si>
    <r>
      <rPr>
        <b/>
        <sz val="9"/>
        <rFont val="Arial"/>
        <family val="2"/>
        <charset val="238"/>
      </rPr>
      <t>10-5S-PKI</t>
    </r>
    <r>
      <rPr>
        <sz val="9"/>
        <rFont val="Arial"/>
        <family val="2"/>
        <charset val="238"/>
      </rPr>
      <t xml:space="preserve"> Psychologia kliniczna osób z niepełnosprawnością intelektualną</t>
    </r>
  </si>
  <si>
    <t xml:space="preserve">Moduł diagnostyczny </t>
  </si>
  <si>
    <r>
      <t xml:space="preserve">10-5S-MRW </t>
    </r>
    <r>
      <rPr>
        <sz val="9"/>
        <rFont val="Arial"/>
        <family val="2"/>
        <charset val="238"/>
      </rPr>
      <t>Metodyka zajęć rewalidacyjno-wychowawczych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</si>
  <si>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(kwalifikacja):</t>
    </r>
    <r>
      <rPr>
        <b/>
        <sz val="9"/>
        <rFont val="Arial"/>
        <family val="2"/>
        <charset val="238"/>
      </rPr>
      <t xml:space="preserve"> EDUKACJA I REHABILITACJA OSÓB Z NIEPEŁNOSPRAWNOŚCIĄ INTELEKTUALNĄ (ERIw) – przedmioty specjalnościowe (S)</t>
    </r>
  </si>
  <si>
    <r>
      <t xml:space="preserve">10-5S-MN2 </t>
    </r>
    <r>
      <rPr>
        <sz val="9"/>
        <rFont val="Arial"/>
        <family val="2"/>
        <charset val="238"/>
      </rPr>
      <t>Metodyka kształcenia i wychowania uczniów z niepełnosprawnością intelektualną w stopniu lekkim w szkole podstawowej i gimnazjum - 2</t>
    </r>
  </si>
  <si>
    <r>
      <t xml:space="preserve">10-5S-PTN </t>
    </r>
    <r>
      <rPr>
        <sz val="9"/>
        <rFont val="Arial"/>
        <family val="2"/>
        <charset val="238"/>
      </rPr>
      <t>Podstawy teoretyczne rehabilitacji osób ze sprzężoną niepełnosprawnością</t>
    </r>
  </si>
  <si>
    <r>
      <t xml:space="preserve">10-5S-DFK </t>
    </r>
    <r>
      <rPr>
        <sz val="9"/>
        <rFont val="Arial"/>
        <family val="2"/>
        <charset val="238"/>
      </rPr>
      <t>Diagnoza funkcjonalna i konstruowanie programów</t>
    </r>
  </si>
  <si>
    <t xml:space="preserve">ŁĄCZNIE </t>
  </si>
  <si>
    <r>
      <rPr>
        <b/>
        <sz val="9"/>
        <rFont val="Arial"/>
        <family val="2"/>
        <charset val="238"/>
      </rPr>
      <t xml:space="preserve">10-5S-NJE </t>
    </r>
    <r>
      <rPr>
        <sz val="9"/>
        <rFont val="Arial"/>
        <family val="2"/>
        <charset val="238"/>
      </rPr>
      <t>Nauka o języku</t>
    </r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</si>
  <si>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(kwalifikacja):</t>
    </r>
    <r>
      <rPr>
        <b/>
        <sz val="9"/>
        <color indexed="8"/>
        <rFont val="Arial"/>
        <family val="2"/>
        <charset val="238"/>
      </rPr>
      <t xml:space="preserve"> REHABILITACJA OSÓB ZE SPRZĘŻONĄ NIEPEŁNOSPRAWNOŚCIĄ (RONw) – przedmioty specjalnościowe (S)</t>
    </r>
  </si>
  <si>
    <r>
      <t xml:space="preserve">specjalność nauczycielska </t>
    </r>
    <r>
      <rPr>
        <b/>
        <i/>
        <sz val="9"/>
        <color indexed="8"/>
        <rFont val="Arial"/>
        <family val="2"/>
        <charset val="238"/>
      </rPr>
      <t>(kwalifikacja):</t>
    </r>
    <r>
      <rPr>
        <b/>
        <sz val="9"/>
        <color indexed="8"/>
        <rFont val="Arial"/>
        <family val="2"/>
        <charset val="238"/>
      </rPr>
      <t xml:space="preserve"> TERAPIA PEDAGOGICZNA (TPEw) – przedmioty specjalnościowe (S)</t>
    </r>
  </si>
  <si>
    <r>
      <rPr>
        <b/>
        <sz val="9"/>
        <rFont val="Arial"/>
        <family val="2"/>
        <charset val="238"/>
      </rPr>
      <t xml:space="preserve">10-5S-TMP </t>
    </r>
    <r>
      <rPr>
        <sz val="9"/>
        <rFont val="Arial"/>
        <family val="2"/>
        <charset val="238"/>
      </rPr>
      <t>Teoretyczno-metodyczne podstawy terapii pedagogicznej</t>
    </r>
  </si>
  <si>
    <r>
      <rPr>
        <b/>
        <sz val="9"/>
        <rFont val="Arial"/>
        <family val="2"/>
        <charset val="238"/>
      </rPr>
      <t xml:space="preserve">10-5S-NAE </t>
    </r>
    <r>
      <rPr>
        <sz val="9"/>
        <rFont val="Arial"/>
        <family val="2"/>
        <charset val="238"/>
      </rPr>
      <t>Neuropsychologiczne aspekty funkcjonowania ucznia ze specjalnymi potrzebami edukacyjnymi</t>
    </r>
  </si>
  <si>
    <r>
      <rPr>
        <b/>
        <sz val="9"/>
        <rFont val="Arial"/>
        <family val="2"/>
        <charset val="238"/>
      </rPr>
      <t>10-5S-LAS</t>
    </r>
    <r>
      <rPr>
        <sz val="9"/>
        <rFont val="Arial"/>
        <family val="2"/>
        <charset val="238"/>
      </rPr>
      <t xml:space="preserve"> Logopedyczne aspekty trudności szkolnych</t>
    </r>
  </si>
  <si>
    <r>
      <rPr>
        <b/>
        <sz val="9"/>
        <rFont val="Arial"/>
        <family val="2"/>
        <charset val="238"/>
      </rPr>
      <t xml:space="preserve">10-5S-MNC </t>
    </r>
    <r>
      <rPr>
        <sz val="9"/>
        <rFont val="Arial"/>
        <family val="2"/>
        <charset val="238"/>
      </rPr>
      <t>Metodyka nauczania czytania i pisania</t>
    </r>
  </si>
  <si>
    <r>
      <rPr>
        <b/>
        <sz val="9"/>
        <rFont val="Arial"/>
        <family val="2"/>
        <charset val="238"/>
      </rPr>
      <t xml:space="preserve">10-5S-TTW </t>
    </r>
    <r>
      <rPr>
        <sz val="9"/>
        <rFont val="Arial"/>
        <family val="2"/>
        <charset val="238"/>
      </rPr>
      <t>Terapia trudności wychowawczych</t>
    </r>
  </si>
  <si>
    <r>
      <rPr>
        <b/>
        <sz val="9"/>
        <rFont val="Arial"/>
        <family val="2"/>
        <charset val="238"/>
      </rPr>
      <t xml:space="preserve">10-5S-MPC </t>
    </r>
    <r>
      <rPr>
        <sz val="9"/>
        <rFont val="Arial"/>
        <family val="2"/>
        <charset val="238"/>
      </rPr>
      <t>Metody pracy z uczniem ze specyficznymi trudnościami w czytaniu i pisaniu (cykl 2)</t>
    </r>
  </si>
  <si>
    <r>
      <rPr>
        <b/>
        <sz val="9"/>
        <rFont val="Arial"/>
        <family val="2"/>
        <charset val="238"/>
      </rPr>
      <t>10-5S-MPM</t>
    </r>
    <r>
      <rPr>
        <sz val="9"/>
        <rFont val="Arial"/>
        <family val="2"/>
        <charset val="238"/>
      </rPr>
      <t xml:space="preserve"> Metody pracy z uczniem ze specyficznymi trudnościami w uczeniu się matematyki (cykl 2)</t>
    </r>
  </si>
  <si>
    <r>
      <rPr>
        <b/>
        <sz val="9"/>
        <rFont val="Arial"/>
        <family val="2"/>
        <charset val="238"/>
      </rPr>
      <t xml:space="preserve">10-5S-MZZ </t>
    </r>
    <r>
      <rPr>
        <sz val="9"/>
        <rFont val="Arial"/>
        <family val="2"/>
        <charset val="238"/>
      </rPr>
      <t>Metody pracy z uczniem z zaburzeniami zachowania (cykl 1)</t>
    </r>
  </si>
  <si>
    <t>Moduł podstaw teoretycznych</t>
  </si>
  <si>
    <t>Moduł metodyczno-praktyczny</t>
  </si>
  <si>
    <r>
      <rPr>
        <b/>
        <sz val="9"/>
        <rFont val="Arial"/>
        <family val="2"/>
        <charset val="238"/>
      </rPr>
      <t xml:space="preserve">10-5S-WKR </t>
    </r>
    <r>
      <rPr>
        <sz val="9"/>
        <rFont val="Arial"/>
        <family val="2"/>
        <charset val="238"/>
      </rPr>
      <t>Współczesne koncepcje resocjalizacji</t>
    </r>
  </si>
  <si>
    <r>
      <rPr>
        <b/>
        <sz val="9"/>
        <rFont val="Arial"/>
        <family val="2"/>
        <charset val="238"/>
      </rPr>
      <t xml:space="preserve">10-5S-WPK </t>
    </r>
    <r>
      <rPr>
        <sz val="9"/>
        <rFont val="Arial"/>
        <family val="2"/>
        <charset val="238"/>
      </rPr>
      <t>Wybrane problemy przestępczości dziewcząt i kobiet</t>
    </r>
  </si>
  <si>
    <r>
      <rPr>
        <b/>
        <sz val="9"/>
        <rFont val="Arial"/>
        <family val="2"/>
        <charset val="238"/>
      </rPr>
      <t xml:space="preserve">10-5S-MKR </t>
    </r>
    <r>
      <rPr>
        <sz val="9"/>
        <rFont val="Arial"/>
        <family val="2"/>
        <charset val="238"/>
      </rPr>
      <t>Metody kreatywnej resocjalizacji</t>
    </r>
  </si>
  <si>
    <r>
      <rPr>
        <b/>
        <sz val="9"/>
        <rFont val="Arial"/>
        <family val="2"/>
        <charset val="238"/>
      </rPr>
      <t xml:space="preserve">10-5S-MNS1 </t>
    </r>
    <r>
      <rPr>
        <sz val="9"/>
        <rFont val="Arial"/>
        <family val="2"/>
        <charset val="238"/>
      </rPr>
      <t>Mediacje i negocjacje społeczne</t>
    </r>
  </si>
  <si>
    <r>
      <rPr>
        <b/>
        <sz val="9"/>
        <rFont val="Arial"/>
        <family val="2"/>
        <charset val="238"/>
      </rPr>
      <t xml:space="preserve">10-5S-WTP </t>
    </r>
    <r>
      <rPr>
        <sz val="9"/>
        <rFont val="Arial"/>
        <family val="2"/>
        <charset val="238"/>
      </rPr>
      <t>Warsztat tworzenia projektów profilaktycznych</t>
    </r>
  </si>
  <si>
    <r>
      <rPr>
        <b/>
        <sz val="9"/>
        <rFont val="Arial"/>
        <family val="2"/>
        <charset val="238"/>
      </rPr>
      <t xml:space="preserve">10-5S-MSP </t>
    </r>
    <r>
      <rPr>
        <sz val="9"/>
        <rFont val="Arial"/>
        <family val="2"/>
        <charset val="238"/>
      </rPr>
      <t>Metody pracy ze sprawcą przemocy</t>
    </r>
  </si>
  <si>
    <r>
      <rPr>
        <b/>
        <sz val="9"/>
        <rFont val="Arial"/>
        <family val="2"/>
        <charset val="238"/>
      </rPr>
      <t xml:space="preserve">10-5S-MOZ </t>
    </r>
    <r>
      <rPr>
        <sz val="9"/>
        <rFont val="Arial"/>
        <family val="2"/>
        <charset val="238"/>
      </rPr>
      <t>Metodyka oddziaływań resocjalizacyjnych w środowisku zamkniętym</t>
    </r>
  </si>
  <si>
    <r>
      <rPr>
        <b/>
        <sz val="9"/>
        <rFont val="Arial"/>
        <family val="2"/>
        <charset val="238"/>
      </rPr>
      <t xml:space="preserve">10-5S-KOI </t>
    </r>
    <r>
      <rPr>
        <sz val="9"/>
        <rFont val="Arial"/>
        <family val="2"/>
        <charset val="238"/>
      </rPr>
      <t>Komunikacja interpersonalna</t>
    </r>
  </si>
  <si>
    <r>
      <rPr>
        <b/>
        <sz val="9"/>
        <rFont val="Arial"/>
        <family val="2"/>
        <charset val="238"/>
      </rPr>
      <t xml:space="preserve">10-5S-PAS </t>
    </r>
    <r>
      <rPr>
        <sz val="9"/>
        <rFont val="Arial"/>
        <family val="2"/>
        <charset val="238"/>
      </rPr>
      <t>Patologie społeczne</t>
    </r>
  </si>
  <si>
    <r>
      <rPr>
        <b/>
        <sz val="9"/>
        <rFont val="Arial"/>
        <family val="2"/>
        <charset val="238"/>
      </rPr>
      <t xml:space="preserve">10-5S-DWR </t>
    </r>
    <r>
      <rPr>
        <sz val="9"/>
        <rFont val="Arial"/>
        <family val="2"/>
        <charset val="238"/>
      </rPr>
      <t>Diagnoza w resocjalizacji</t>
    </r>
  </si>
  <si>
    <r>
      <rPr>
        <b/>
        <sz val="9"/>
        <rFont val="Arial"/>
        <family val="2"/>
        <charset val="238"/>
      </rPr>
      <t xml:space="preserve">10-5S-PRS </t>
    </r>
    <r>
      <rPr>
        <sz val="9"/>
        <rFont val="Arial"/>
        <family val="2"/>
        <charset val="238"/>
      </rPr>
      <t>Profilaktyka społeczna</t>
    </r>
  </si>
  <si>
    <r>
      <rPr>
        <b/>
        <sz val="9"/>
        <rFont val="Arial"/>
        <family val="2"/>
        <charset val="238"/>
      </rPr>
      <t xml:space="preserve">10-5S-WPW </t>
    </r>
    <r>
      <rPr>
        <sz val="9"/>
        <rFont val="Arial"/>
        <family val="2"/>
        <charset val="238"/>
      </rPr>
      <t>Przestępczość i postępowanie w sprawie nieletnich</t>
    </r>
  </si>
  <si>
    <t>PUNKTY</t>
  </si>
  <si>
    <t>GODZINY</t>
  </si>
  <si>
    <t>FUND</t>
  </si>
  <si>
    <t>SPEC</t>
  </si>
  <si>
    <t>FAK</t>
  </si>
  <si>
    <t>ECTS</t>
  </si>
  <si>
    <t>I rok, I sem.</t>
  </si>
  <si>
    <t>I rok, II sem.</t>
  </si>
  <si>
    <t>Suma</t>
  </si>
  <si>
    <t>Razem</t>
  </si>
  <si>
    <t>specjalność nienauczycielska (kwalifikacja): REHABILITACJA OSÓB ZE SPRZĘŻONĄ NIEPEŁNOSPRAWNOŚCIĄ (RONw)</t>
  </si>
  <si>
    <r>
      <t xml:space="preserve">specjalność nauczycielska </t>
    </r>
    <r>
      <rPr>
        <b/>
        <i/>
        <sz val="9"/>
        <color indexed="8"/>
        <rFont val="Arial"/>
        <family val="2"/>
        <charset val="238"/>
      </rPr>
      <t>(kontynuacja specjalności)</t>
    </r>
    <r>
      <rPr>
        <b/>
        <sz val="9"/>
        <color indexed="8"/>
        <rFont val="Arial"/>
        <family val="2"/>
        <charset val="238"/>
      </rPr>
      <t>: LOGOPEDIA (LOGo) – przedmioty specjalnościowe (S)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</si>
  <si>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(kontynuacja)</t>
    </r>
    <r>
      <rPr>
        <b/>
        <sz val="9"/>
        <rFont val="Arial"/>
        <family val="2"/>
        <charset val="238"/>
      </rPr>
      <t>: LOGOPEDIA (LOGo)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</si>
  <si>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 xml:space="preserve">: TERAPIA PEDAGOGICZNA (TPEw) </t>
    </r>
  </si>
  <si>
    <t xml:space="preserve">Moduł metodyczno- praktyczny </t>
  </si>
  <si>
    <r>
      <t>specjalność nauczycielska</t>
    </r>
    <r>
      <rPr>
        <b/>
        <i/>
        <sz val="9"/>
        <color indexed="8"/>
        <rFont val="Arial"/>
        <family val="2"/>
        <charset val="238"/>
      </rPr>
      <t xml:space="preserve"> (kwalifikacja):</t>
    </r>
    <r>
      <rPr>
        <b/>
        <sz val="9"/>
        <color indexed="8"/>
        <rFont val="Arial"/>
        <family val="2"/>
        <charset val="238"/>
      </rPr>
      <t>EDUKACJA INTEGRACYJNA I WŁĄCZAJĄCA (EIWw) – przedmioty specjalnościowe (S)</t>
    </r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</si>
  <si>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(kontynuacja)</t>
    </r>
    <r>
      <rPr>
        <b/>
        <sz val="9"/>
        <color indexed="8"/>
        <rFont val="Arial"/>
        <family val="2"/>
        <charset val="238"/>
      </rPr>
      <t>: PEDAGOGIKA RESOCJALIZACYJNA Z PROFILAKTYKĄ SPOŁECZNĄ (PRPo) – przedmioty specjalnościowe (S)</t>
    </r>
  </si>
  <si>
    <r>
      <t xml:space="preserve">specjalność nienauczycielska </t>
    </r>
    <r>
      <rPr>
        <b/>
        <i/>
        <sz val="9"/>
        <color indexed="8"/>
        <rFont val="Arial"/>
        <family val="2"/>
        <charset val="238"/>
      </rPr>
      <t>(kwalifikacja)</t>
    </r>
    <r>
      <rPr>
        <b/>
        <sz val="9"/>
        <color indexed="8"/>
        <rFont val="Arial"/>
        <family val="2"/>
        <charset val="238"/>
      </rPr>
      <t>: PEDAGOGIKA RESOCJALIZACYJNA Z PROFILAKTYKĄ SPOŁECZNĄ (PRPw) – przedmioty specjalnościowe (S)</t>
    </r>
  </si>
  <si>
    <r>
      <t xml:space="preserve">10-5F-EPW1 </t>
    </r>
    <r>
      <rPr>
        <sz val="9"/>
        <rFont val="Arial"/>
        <family val="2"/>
        <charset val="238"/>
      </rPr>
      <t>Etyczne problemy współczesności</t>
    </r>
  </si>
  <si>
    <r>
      <t xml:space="preserve">10-5F-REZ1 </t>
    </r>
    <r>
      <rPr>
        <sz val="9"/>
        <rFont val="Arial"/>
        <family val="2"/>
        <charset val="238"/>
      </rPr>
      <t>Rehabilitacja społeczna i zawodowa</t>
    </r>
  </si>
  <si>
    <r>
      <rPr>
        <b/>
        <sz val="9"/>
        <rFont val="Arial"/>
        <family val="2"/>
        <charset val="238"/>
      </rPr>
      <t xml:space="preserve">10-0F-WA1 </t>
    </r>
    <r>
      <rPr>
        <sz val="9"/>
        <rFont val="Arial"/>
        <family val="2"/>
        <charset val="238"/>
      </rPr>
      <t>Wykład monograficzny kierunkowy w języku angielskim - 1</t>
    </r>
  </si>
  <si>
    <r>
      <rPr>
        <b/>
        <sz val="9"/>
        <rFont val="Arial"/>
        <family val="2"/>
        <charset val="238"/>
      </rPr>
      <t xml:space="preserve">10-0F-WN1 </t>
    </r>
    <r>
      <rPr>
        <sz val="9"/>
        <rFont val="Arial"/>
        <family val="2"/>
        <charset val="238"/>
      </rPr>
      <t>Wykład monograficzny kierunkowy w języku niemieckim - 1</t>
    </r>
  </si>
  <si>
    <r>
      <rPr>
        <b/>
        <sz val="9"/>
        <rFont val="Arial"/>
        <family val="2"/>
        <charset val="238"/>
      </rPr>
      <t xml:space="preserve">10-0F-WR1 </t>
    </r>
    <r>
      <rPr>
        <sz val="9"/>
        <rFont val="Arial"/>
        <family val="2"/>
        <charset val="238"/>
      </rPr>
      <t>Wykład monograficzny kierunkowy w języku rosyjskim - 1</t>
    </r>
  </si>
  <si>
    <r>
      <t xml:space="preserve">10-0F-WJ1 </t>
    </r>
    <r>
      <rPr>
        <sz val="9"/>
        <rFont val="Arial"/>
        <family val="2"/>
        <charset val="238"/>
      </rPr>
      <t xml:space="preserve">Wykład monograficzny kierunkowy w języku obcym - 1 </t>
    </r>
    <r>
      <rPr>
        <b/>
        <i/>
        <sz val="9"/>
        <rFont val="Arial"/>
        <family val="2"/>
        <charset val="238"/>
      </rPr>
      <t>(jeden do wyboru):</t>
    </r>
  </si>
  <si>
    <r>
      <t xml:space="preserve">10-0F-WJ2 </t>
    </r>
    <r>
      <rPr>
        <sz val="9"/>
        <rFont val="Arial"/>
        <family val="2"/>
        <charset val="238"/>
      </rPr>
      <t xml:space="preserve">Wykład monograficzny kierunkowy w języku obcym - 2 </t>
    </r>
    <r>
      <rPr>
        <b/>
        <i/>
        <sz val="9"/>
        <rFont val="Arial"/>
        <family val="2"/>
        <charset val="238"/>
      </rPr>
      <t>(jeden do wyboru):</t>
    </r>
  </si>
  <si>
    <r>
      <rPr>
        <b/>
        <sz val="9"/>
        <rFont val="Arial"/>
        <family val="2"/>
        <charset val="238"/>
      </rPr>
      <t xml:space="preserve">10-0F-WA2 </t>
    </r>
    <r>
      <rPr>
        <sz val="9"/>
        <rFont val="Arial"/>
        <family val="2"/>
        <charset val="238"/>
      </rPr>
      <t>Wykład monograficzny kierunkowy w języku angielskim - 2</t>
    </r>
  </si>
  <si>
    <r>
      <rPr>
        <b/>
        <sz val="9"/>
        <rFont val="Arial"/>
        <family val="2"/>
        <charset val="238"/>
      </rPr>
      <t xml:space="preserve">10-0F-WN2 </t>
    </r>
    <r>
      <rPr>
        <sz val="9"/>
        <rFont val="Arial"/>
        <family val="2"/>
        <charset val="238"/>
      </rPr>
      <t>Wykład monograficzny kierunkowy w języku niemieckim - 2</t>
    </r>
  </si>
  <si>
    <r>
      <rPr>
        <b/>
        <sz val="9"/>
        <rFont val="Arial"/>
        <family val="2"/>
        <charset val="238"/>
      </rPr>
      <t xml:space="preserve">10-0F-WR2 </t>
    </r>
    <r>
      <rPr>
        <sz val="9"/>
        <rFont val="Arial"/>
        <family val="2"/>
        <charset val="238"/>
      </rPr>
      <t>Wykład monograficzny kierunkowy w języku rosyjskim - 2</t>
    </r>
  </si>
  <si>
    <r>
      <t xml:space="preserve">specjalność 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EDUKACJA INTEGRACYJNA I WŁĄCZAJĄCA (EIWw)</t>
    </r>
  </si>
  <si>
    <r>
      <t>specjalność nauczycielska</t>
    </r>
    <r>
      <rPr>
        <b/>
        <i/>
        <sz val="9"/>
        <rFont val="Arial"/>
        <family val="2"/>
        <charset val="238"/>
      </rPr>
      <t xml:space="preserve"> (kwalifikacja)</t>
    </r>
    <r>
      <rPr>
        <b/>
        <sz val="9"/>
        <rFont val="Arial"/>
        <family val="2"/>
        <charset val="238"/>
      </rPr>
      <t>: EDUKACJA I REHABILITACJA OSÓB Z NIEPEŁNOSPRAWNOŚCIĄ INTELEKTUALNĄ (ERIw)</t>
    </r>
  </si>
  <si>
    <r>
      <t xml:space="preserve">specjalność nienauczycielska </t>
    </r>
    <r>
      <rPr>
        <b/>
        <i/>
        <sz val="9"/>
        <rFont val="Arial"/>
        <family val="2"/>
        <charset val="238"/>
      </rPr>
      <t>(kontynuacja)</t>
    </r>
    <r>
      <rPr>
        <b/>
        <sz val="9"/>
        <rFont val="Arial"/>
        <family val="2"/>
        <charset val="238"/>
      </rPr>
      <t>: PEDAGOGIKA RESOCJALIZACYJNA Z PROFILAKTYKĄ SPOŁECZNĄ (PRPo)</t>
    </r>
  </si>
  <si>
    <r>
      <t xml:space="preserve">specjalność nienauczycielska </t>
    </r>
    <r>
      <rPr>
        <b/>
        <i/>
        <sz val="9"/>
        <rFont val="Arial"/>
        <family val="2"/>
        <charset val="238"/>
      </rPr>
      <t>(kwalifikacja)</t>
    </r>
    <r>
      <rPr>
        <b/>
        <sz val="9"/>
        <rFont val="Arial"/>
        <family val="2"/>
        <charset val="238"/>
      </rPr>
      <t>: PEDAGOGIKA RESOCJALIZACYJNA Z PROFILAKTYKĄ SPOŁECZNĄ (PRPw)</t>
    </r>
  </si>
  <si>
    <r>
      <t xml:space="preserve">10-5F-WPP1 </t>
    </r>
    <r>
      <rPr>
        <sz val="9"/>
        <rFont val="Arial"/>
        <family val="2"/>
        <charset val="238"/>
      </rPr>
      <t>Współczesne problemy psychologii</t>
    </r>
  </si>
  <si>
    <r>
      <rPr>
        <b/>
        <sz val="9"/>
        <color indexed="8"/>
        <rFont val="Arial"/>
        <family val="2"/>
        <charset val="238"/>
      </rPr>
      <t xml:space="preserve">10-5S-KIN2 </t>
    </r>
    <r>
      <rPr>
        <sz val="9"/>
        <color indexed="8"/>
        <rFont val="Arial"/>
        <family val="2"/>
        <charset val="238"/>
      </rPr>
      <t>Kształcenie integracyjne i włączające</t>
    </r>
  </si>
  <si>
    <r>
      <rPr>
        <b/>
        <sz val="9"/>
        <color indexed="8"/>
        <rFont val="Arial"/>
        <family val="2"/>
        <charset val="238"/>
      </rPr>
      <t xml:space="preserve">10-5S-WOF </t>
    </r>
    <r>
      <rPr>
        <sz val="9"/>
        <color indexed="8"/>
        <rFont val="Arial"/>
        <family val="2"/>
        <charset val="238"/>
      </rPr>
      <t>Wielospecjalistyczna ocena poziomu funkcjonowania ucznia</t>
    </r>
  </si>
  <si>
    <r>
      <rPr>
        <b/>
        <sz val="9"/>
        <color indexed="8"/>
        <rFont val="Arial"/>
        <family val="2"/>
        <charset val="238"/>
      </rPr>
      <t xml:space="preserve">10-5S-PWW </t>
    </r>
    <r>
      <rPr>
        <sz val="9"/>
        <color indexed="8"/>
        <rFont val="Arial"/>
        <family val="2"/>
        <charset val="238"/>
      </rPr>
      <t>Programy wychowawcze w edukacji włączającej</t>
    </r>
  </si>
  <si>
    <r>
      <rPr>
        <b/>
        <sz val="9"/>
        <rFont val="Arial"/>
        <family val="2"/>
        <charset val="238"/>
      </rPr>
      <t xml:space="preserve">10-5S-MTA1 </t>
    </r>
    <r>
      <rPr>
        <sz val="9"/>
        <rFont val="Arial"/>
        <family val="2"/>
        <charset val="238"/>
      </rPr>
      <t>Metodyka pracy edukacyjno-terapeutycznej z uczniem z autyzmem</t>
    </r>
  </si>
  <si>
    <r>
      <rPr>
        <b/>
        <sz val="9"/>
        <rFont val="Arial"/>
        <family val="2"/>
        <charset val="238"/>
      </rPr>
      <t xml:space="preserve">10-5S-KIT2 </t>
    </r>
    <r>
      <rPr>
        <sz val="9"/>
        <rFont val="Arial"/>
        <family val="2"/>
        <charset val="238"/>
      </rPr>
      <t>Konstruowanie indywidualnych programów edukacyjno-terapeutycznych</t>
    </r>
  </si>
  <si>
    <r>
      <t>10-5S-DFU1</t>
    </r>
    <r>
      <rPr>
        <sz val="9"/>
        <rFont val="Arial"/>
        <family val="2"/>
        <charset val="238"/>
      </rPr>
      <t xml:space="preserve"> Diagnoza funkcjonalna</t>
    </r>
  </si>
  <si>
    <r>
      <rPr>
        <b/>
        <sz val="9"/>
        <rFont val="Arial"/>
        <family val="2"/>
        <charset val="238"/>
      </rPr>
      <t xml:space="preserve">10-5S-KIN3 </t>
    </r>
    <r>
      <rPr>
        <sz val="9"/>
        <rFont val="Arial"/>
        <family val="2"/>
        <charset val="238"/>
      </rPr>
      <t>Kształcenie integracyjne i włączające</t>
    </r>
  </si>
  <si>
    <r>
      <rPr>
        <b/>
        <sz val="9"/>
        <rFont val="Arial"/>
        <family val="2"/>
        <charset val="238"/>
      </rPr>
      <t>10-5S-KPE1</t>
    </r>
    <r>
      <rPr>
        <sz val="9"/>
        <rFont val="Arial"/>
        <family val="2"/>
        <charset val="238"/>
      </rPr>
      <t xml:space="preserve"> Konstruowanie programów edukacyjno-terapeutycznych</t>
    </r>
  </si>
  <si>
    <r>
      <t xml:space="preserve">10-5S-MPO1 </t>
    </r>
    <r>
      <rPr>
        <sz val="9"/>
        <rFont val="Arial"/>
        <family val="2"/>
        <charset val="238"/>
      </rPr>
      <t>Metodyka pracy opiekuńczo-wychowawczej</t>
    </r>
  </si>
  <si>
    <r>
      <rPr>
        <b/>
        <sz val="9"/>
        <rFont val="Arial"/>
        <family val="2"/>
        <charset val="238"/>
      </rPr>
      <t xml:space="preserve">10-5S-PNS1 </t>
    </r>
    <r>
      <rPr>
        <sz val="9"/>
        <rFont val="Arial"/>
        <family val="2"/>
        <charset val="238"/>
      </rPr>
      <t>Psychologia nieprzystosowanych społecznie</t>
    </r>
  </si>
  <si>
    <r>
      <rPr>
        <b/>
        <sz val="9"/>
        <rFont val="Arial"/>
        <family val="2"/>
        <charset val="238"/>
      </rPr>
      <t xml:space="preserve">10-5S-PNP2 </t>
    </r>
    <r>
      <rPr>
        <sz val="9"/>
        <rFont val="Arial"/>
        <family val="2"/>
        <charset val="238"/>
      </rPr>
      <t>Prawa nieletnich w procesie wychowania i resocjalizacji</t>
    </r>
  </si>
  <si>
    <r>
      <rPr>
        <b/>
        <sz val="9"/>
        <rFont val="Arial"/>
        <family val="2"/>
        <charset val="238"/>
      </rPr>
      <t xml:space="preserve">10-5S-CIT1 </t>
    </r>
    <r>
      <rPr>
        <sz val="9"/>
        <rFont val="Arial"/>
        <family val="2"/>
        <charset val="238"/>
      </rPr>
      <t>Człowiek w instytucji totalnej</t>
    </r>
  </si>
  <si>
    <r>
      <rPr>
        <b/>
        <sz val="9"/>
        <rFont val="Arial"/>
        <family val="2"/>
        <charset val="238"/>
      </rPr>
      <t xml:space="preserve">10-5S-KWP1 </t>
    </r>
    <r>
      <rPr>
        <sz val="9"/>
        <rFont val="Arial"/>
        <family val="2"/>
        <charset val="238"/>
      </rPr>
      <t>Kształcenie w procesie resocjalizacji</t>
    </r>
  </si>
  <si>
    <r>
      <rPr>
        <b/>
        <sz val="9"/>
        <rFont val="Arial"/>
        <family val="2"/>
        <charset val="238"/>
      </rPr>
      <t xml:space="preserve">10-5S-MPK2 </t>
    </r>
    <r>
      <rPr>
        <sz val="9"/>
        <rFont val="Arial"/>
        <family val="2"/>
        <charset val="238"/>
      </rPr>
      <t>Metodyka pracy kuratora sądowego</t>
    </r>
  </si>
  <si>
    <r>
      <rPr>
        <b/>
        <sz val="9"/>
        <rFont val="Arial"/>
        <family val="2"/>
        <charset val="238"/>
      </rPr>
      <t xml:space="preserve">10-5S-TPR1 </t>
    </r>
    <r>
      <rPr>
        <sz val="9"/>
        <rFont val="Arial"/>
        <family val="2"/>
        <charset val="238"/>
      </rPr>
      <t>Terapia w procesie resocjalizacji</t>
    </r>
  </si>
  <si>
    <r>
      <rPr>
        <b/>
        <sz val="9"/>
        <rFont val="Arial"/>
        <family val="2"/>
        <charset val="238"/>
      </rPr>
      <t xml:space="preserve">10-5S-PTU1 </t>
    </r>
    <r>
      <rPr>
        <sz val="9"/>
        <rFont val="Arial"/>
        <family val="2"/>
        <charset val="238"/>
      </rPr>
      <t>Proseminarium specjalnościowe - tutoring</t>
    </r>
  </si>
  <si>
    <r>
      <rPr>
        <b/>
        <sz val="9"/>
        <rFont val="Arial"/>
        <family val="2"/>
        <charset val="238"/>
      </rPr>
      <t xml:space="preserve">10-5S-WUS1 </t>
    </r>
    <r>
      <rPr>
        <sz val="9"/>
        <rFont val="Arial"/>
        <family val="2"/>
        <charset val="238"/>
      </rPr>
      <t>Warsztaty umiejętności społecznych</t>
    </r>
  </si>
  <si>
    <r>
      <rPr>
        <b/>
        <sz val="9"/>
        <rFont val="Arial"/>
        <family val="2"/>
        <charset val="238"/>
      </rPr>
      <t>10-5S-OPT</t>
    </r>
    <r>
      <rPr>
        <sz val="9"/>
        <rFont val="Arial"/>
        <family val="2"/>
        <charset val="238"/>
      </rPr>
      <t xml:space="preserve"> Obserwacja w pracy terapeutycznej</t>
    </r>
  </si>
  <si>
    <r>
      <rPr>
        <b/>
        <sz val="9"/>
        <rFont val="Arial"/>
        <family val="2"/>
        <charset val="238"/>
      </rPr>
      <t>10-5S-WZN</t>
    </r>
    <r>
      <rPr>
        <sz val="9"/>
        <rFont val="Arial"/>
        <family val="2"/>
        <charset val="238"/>
      </rPr>
      <t xml:space="preserve"> Wybrane zagadnienia z neuropsychologii</t>
    </r>
  </si>
  <si>
    <r>
      <rPr>
        <b/>
        <sz val="9"/>
        <rFont val="Arial"/>
        <family val="2"/>
        <charset val="238"/>
      </rPr>
      <t xml:space="preserve">10-5S-PAF </t>
    </r>
    <r>
      <rPr>
        <sz val="9"/>
        <rFont val="Arial"/>
        <family val="2"/>
        <charset val="238"/>
      </rPr>
      <t>Patofonetyka</t>
    </r>
  </si>
  <si>
    <r>
      <rPr>
        <b/>
        <sz val="9"/>
        <rFont val="Arial"/>
        <family val="2"/>
        <charset val="238"/>
      </rPr>
      <t xml:space="preserve">10-5S-DAU </t>
    </r>
    <r>
      <rPr>
        <sz val="9"/>
        <rFont val="Arial"/>
        <family val="2"/>
        <charset val="238"/>
      </rPr>
      <t>Diagnoza i terapia logopedyczna osób z autyzmem</t>
    </r>
  </si>
  <si>
    <r>
      <rPr>
        <b/>
        <sz val="9"/>
        <rFont val="Arial"/>
        <family val="2"/>
        <charset val="238"/>
      </rPr>
      <t xml:space="preserve">10-5S-DDY </t>
    </r>
    <r>
      <rPr>
        <sz val="9"/>
        <rFont val="Arial"/>
        <family val="2"/>
        <charset val="238"/>
      </rPr>
      <t>Diagnoza i terapia logopedyczna osób z dyzartrią</t>
    </r>
  </si>
  <si>
    <r>
      <rPr>
        <b/>
        <sz val="9"/>
        <rFont val="Arial"/>
        <family val="2"/>
        <charset val="238"/>
      </rPr>
      <t>10-5S-DYG</t>
    </r>
    <r>
      <rPr>
        <sz val="9"/>
        <rFont val="Arial"/>
        <family val="2"/>
        <charset val="238"/>
      </rPr>
      <t xml:space="preserve"> Dysfagia</t>
    </r>
  </si>
  <si>
    <r>
      <rPr>
        <b/>
        <sz val="9"/>
        <rFont val="Arial"/>
        <family val="2"/>
        <charset val="238"/>
      </rPr>
      <t xml:space="preserve">10-5S-DAF1 </t>
    </r>
    <r>
      <rPr>
        <sz val="9"/>
        <rFont val="Arial"/>
        <family val="2"/>
        <charset val="238"/>
      </rPr>
      <t>Diagnoza i terapia logopedyczna osób z afazją</t>
    </r>
  </si>
  <si>
    <r>
      <rPr>
        <b/>
        <sz val="9"/>
        <rFont val="Arial"/>
        <family val="2"/>
        <charset val="238"/>
      </rPr>
      <t xml:space="preserve">10-5S-KOS1 </t>
    </r>
    <r>
      <rPr>
        <sz val="9"/>
        <rFont val="Arial"/>
        <family val="2"/>
        <charset val="238"/>
      </rPr>
      <t>Komunikacja u osób ze sprzężonymi zaburzeniami</t>
    </r>
  </si>
  <si>
    <r>
      <rPr>
        <b/>
        <sz val="9"/>
        <rFont val="Arial"/>
        <family val="2"/>
        <charset val="238"/>
      </rPr>
      <t xml:space="preserve">10-5S-WDG </t>
    </r>
    <r>
      <rPr>
        <sz val="9"/>
        <rFont val="Arial"/>
        <family val="2"/>
        <charset val="238"/>
      </rPr>
      <t>Wczesne wspomaganie rozwoju dzieci z zespołami genetycznymi</t>
    </r>
  </si>
  <si>
    <r>
      <rPr>
        <b/>
        <sz val="9"/>
        <rFont val="Arial"/>
        <family val="2"/>
        <charset val="238"/>
      </rPr>
      <t>10-5S-UPL</t>
    </r>
    <r>
      <rPr>
        <sz val="9"/>
        <rFont val="Arial"/>
        <family val="2"/>
        <charset val="238"/>
      </rPr>
      <t xml:space="preserve"> Usprawnianie po laryngektomii</t>
    </r>
  </si>
  <si>
    <r>
      <rPr>
        <b/>
        <sz val="9"/>
        <rFont val="Arial"/>
        <family val="2"/>
        <charset val="238"/>
      </rPr>
      <t>10-5S-PZM</t>
    </r>
    <r>
      <rPr>
        <sz val="9"/>
        <rFont val="Arial"/>
        <family val="2"/>
        <charset val="238"/>
      </rPr>
      <t xml:space="preserve"> Psychogenne zaburzenia mowy</t>
    </r>
  </si>
  <si>
    <r>
      <rPr>
        <b/>
        <sz val="9"/>
        <rFont val="Arial"/>
        <family val="2"/>
        <charset val="238"/>
      </rPr>
      <t>10-5S-WIL1</t>
    </r>
    <r>
      <rPr>
        <sz val="9"/>
        <rFont val="Arial"/>
        <family val="2"/>
        <charset val="238"/>
      </rPr>
      <t xml:space="preserve"> Wczesna interwencja logopedyczna</t>
    </r>
  </si>
  <si>
    <r>
      <rPr>
        <b/>
        <sz val="9"/>
        <rFont val="Arial"/>
        <family val="2"/>
        <charset val="238"/>
      </rPr>
      <t xml:space="preserve">10-5S-SUR1 </t>
    </r>
    <r>
      <rPr>
        <sz val="9"/>
        <rFont val="Arial"/>
        <family val="2"/>
        <charset val="238"/>
      </rPr>
      <t>Surdopedagogika</t>
    </r>
  </si>
  <si>
    <r>
      <rPr>
        <b/>
        <sz val="9"/>
        <rFont val="Arial"/>
        <family val="2"/>
        <charset val="238"/>
      </rPr>
      <t xml:space="preserve">10-5S-PAT1 </t>
    </r>
    <r>
      <rPr>
        <sz val="9"/>
        <rFont val="Arial"/>
        <family val="2"/>
        <charset val="238"/>
      </rPr>
      <t>Podstawy audiologii i techniczne środki korekcyjne</t>
    </r>
  </si>
  <si>
    <r>
      <t xml:space="preserve">10-5F-PPH </t>
    </r>
    <r>
      <rPr>
        <sz val="9"/>
        <rFont val="Arial"/>
        <family val="2"/>
        <charset val="238"/>
      </rPr>
      <t>Prawne podstawy edukacji, rehabilitacji, resocjalizacji</t>
    </r>
  </si>
  <si>
    <r>
      <rPr>
        <b/>
        <sz val="9"/>
        <rFont val="Arial"/>
        <family val="2"/>
        <charset val="238"/>
      </rPr>
      <t xml:space="preserve">10-5S-ARO </t>
    </r>
    <r>
      <rPr>
        <sz val="9"/>
        <rFont val="Arial"/>
        <family val="2"/>
        <charset val="238"/>
      </rPr>
      <t>Asystent rodzinny - warsztat</t>
    </r>
  </si>
  <si>
    <t>Moduł podstawowy teoretycznych</t>
  </si>
  <si>
    <r>
      <rPr>
        <b/>
        <sz val="9"/>
        <rFont val="Arial"/>
        <family val="2"/>
        <charset val="238"/>
      </rPr>
      <t xml:space="preserve">10-5S-EHN </t>
    </r>
    <r>
      <rPr>
        <sz val="9"/>
        <rFont val="Arial"/>
        <family val="2"/>
        <charset val="238"/>
      </rPr>
      <t>Edukacja i rehabilitacja osób z niepełnosprawnością intelektualną</t>
    </r>
  </si>
  <si>
    <r>
      <rPr>
        <b/>
        <sz val="9"/>
        <rFont val="Arial"/>
        <family val="2"/>
        <charset val="238"/>
      </rPr>
      <t xml:space="preserve">10-5S-DEZ </t>
    </r>
    <r>
      <rPr>
        <sz val="9"/>
        <rFont val="Arial"/>
        <family val="2"/>
        <charset val="238"/>
      </rPr>
      <t>Doradztwo edukacyjno-zawodowe dla uczniów ze specjalnymi potrzebami edukacyjnymi</t>
    </r>
  </si>
  <si>
    <r>
      <rPr>
        <b/>
        <sz val="9"/>
        <rFont val="Arial"/>
        <family val="2"/>
        <charset val="238"/>
      </rPr>
      <t xml:space="preserve">10-5S-MWR </t>
    </r>
    <r>
      <rPr>
        <sz val="9"/>
        <rFont val="Arial"/>
        <family val="2"/>
        <charset val="238"/>
      </rPr>
      <t>Metody współpracy z rodziną</t>
    </r>
  </si>
  <si>
    <r>
      <rPr>
        <b/>
        <sz val="9"/>
        <rFont val="Arial"/>
        <family val="2"/>
        <charset val="238"/>
      </rPr>
      <t xml:space="preserve">10-5S-MPG </t>
    </r>
    <r>
      <rPr>
        <sz val="9"/>
        <rFont val="Arial"/>
        <family val="2"/>
        <charset val="238"/>
      </rPr>
      <t>Metodyka pracy z uczniem w grupie zróżnicowanej</t>
    </r>
  </si>
  <si>
    <r>
      <rPr>
        <b/>
        <sz val="9"/>
        <color indexed="8"/>
        <rFont val="Arial"/>
        <family val="2"/>
        <charset val="238"/>
      </rPr>
      <t>10-5S-MRL</t>
    </r>
    <r>
      <rPr>
        <sz val="9"/>
        <color indexed="8"/>
        <rFont val="Arial"/>
        <family val="2"/>
        <charset val="238"/>
      </rPr>
      <t xml:space="preserve"> Metodyka rewalidacji indywidualnej uczniów z lekką niepełnosprawnością intelektualną</t>
    </r>
  </si>
  <si>
    <r>
      <rPr>
        <b/>
        <sz val="9"/>
        <color indexed="8"/>
        <rFont val="Arial"/>
        <family val="2"/>
        <charset val="238"/>
      </rPr>
      <t xml:space="preserve">10-5S-FDA2 </t>
    </r>
    <r>
      <rPr>
        <sz val="9"/>
        <color indexed="8"/>
        <rFont val="Arial"/>
        <family val="2"/>
        <charset val="238"/>
      </rPr>
      <t>Funkcjonalna diagnoza osób z autyzmem II (wielospecjalistyczna ocena poziomu funkcjonowania ucznia)</t>
    </r>
  </si>
  <si>
    <r>
      <rPr>
        <b/>
        <sz val="9"/>
        <color indexed="8"/>
        <rFont val="Arial"/>
        <family val="2"/>
        <charset val="238"/>
      </rPr>
      <t xml:space="preserve">10-5S-MAU </t>
    </r>
    <r>
      <rPr>
        <sz val="9"/>
        <color indexed="8"/>
        <rFont val="Arial"/>
        <family val="2"/>
        <charset val="238"/>
      </rPr>
      <t>Metody terapii autyzmu</t>
    </r>
  </si>
  <si>
    <r>
      <rPr>
        <b/>
        <sz val="9"/>
        <color indexed="8"/>
        <rFont val="Arial"/>
        <family val="2"/>
        <charset val="238"/>
      </rPr>
      <t xml:space="preserve">10-5S-MWU </t>
    </r>
    <r>
      <rPr>
        <sz val="9"/>
        <color indexed="8"/>
        <rFont val="Arial"/>
        <family val="2"/>
        <charset val="238"/>
      </rPr>
      <t>Metodyka nauczania i wychowania uczniów z umiarkowaną i znaczną niepełnosprawnością intelektualną w szkołach przysposabiających do pracy</t>
    </r>
  </si>
  <si>
    <r>
      <rPr>
        <b/>
        <sz val="9"/>
        <color indexed="8"/>
        <rFont val="Arial"/>
        <family val="2"/>
        <charset val="238"/>
      </rPr>
      <t xml:space="preserve">10-5S-MRK </t>
    </r>
    <r>
      <rPr>
        <sz val="9"/>
        <color indexed="8"/>
        <rFont val="Arial"/>
        <family val="2"/>
        <charset val="238"/>
      </rPr>
      <t>Metody wspierania rozwoju komunikacji</t>
    </r>
  </si>
  <si>
    <r>
      <rPr>
        <b/>
        <sz val="9"/>
        <color indexed="8"/>
        <rFont val="Arial"/>
        <family val="2"/>
        <charset val="238"/>
      </rPr>
      <t xml:space="preserve">10-5S-MWA </t>
    </r>
    <r>
      <rPr>
        <sz val="9"/>
        <color indexed="8"/>
        <rFont val="Arial"/>
        <family val="2"/>
        <charset val="238"/>
      </rPr>
      <t>Metodyka wczesnego wspomagania rozwoju dziecka z autyzmem</t>
    </r>
  </si>
  <si>
    <r>
      <rPr>
        <b/>
        <sz val="9"/>
        <color indexed="8"/>
        <rFont val="Arial"/>
        <family val="2"/>
        <charset val="238"/>
      </rPr>
      <t xml:space="preserve">10-5S-RSA </t>
    </r>
    <r>
      <rPr>
        <sz val="9"/>
        <color indexed="8"/>
        <rFont val="Arial"/>
        <family val="2"/>
        <charset val="238"/>
      </rPr>
      <t>Rehabilitacja społeczna i zawodowa osób z niepełnosprawnością intelektualną i autyzmem</t>
    </r>
  </si>
  <si>
    <r>
      <rPr>
        <b/>
        <sz val="9"/>
        <color indexed="8"/>
        <rFont val="Arial"/>
        <family val="2"/>
        <charset val="238"/>
      </rPr>
      <t xml:space="preserve">10-5S-WOA </t>
    </r>
    <r>
      <rPr>
        <sz val="9"/>
        <color indexed="8"/>
        <rFont val="Arial"/>
        <family val="2"/>
        <charset val="238"/>
      </rPr>
      <t>Wspieranie osoby z niepełnosprawnością intelektualną i autyzmem w dorosłym życiu</t>
    </r>
  </si>
  <si>
    <r>
      <rPr>
        <b/>
        <sz val="9"/>
        <color indexed="8"/>
        <rFont val="Arial"/>
        <family val="2"/>
        <charset val="238"/>
      </rPr>
      <t xml:space="preserve">10-5S-KPA </t>
    </r>
    <r>
      <rPr>
        <sz val="9"/>
        <color indexed="8"/>
        <rFont val="Arial"/>
        <family val="2"/>
        <charset val="238"/>
      </rPr>
      <t>Konstruowanie programów terapeutycznych dla dzieci, młodzieży i dorosłych osób z autyzmem</t>
    </r>
  </si>
  <si>
    <r>
      <rPr>
        <b/>
        <sz val="9"/>
        <color indexed="8"/>
        <rFont val="Arial"/>
        <family val="2"/>
        <charset val="238"/>
      </rPr>
      <t xml:space="preserve">10-5S-MTZ </t>
    </r>
    <r>
      <rPr>
        <sz val="9"/>
        <color indexed="8"/>
        <rFont val="Arial"/>
        <family val="2"/>
        <charset val="238"/>
      </rPr>
      <t>Metodyka terapii zajęciowej</t>
    </r>
  </si>
  <si>
    <r>
      <rPr>
        <b/>
        <sz val="9"/>
        <color indexed="8"/>
        <rFont val="Arial"/>
        <family val="2"/>
        <charset val="238"/>
      </rPr>
      <t xml:space="preserve">10-5S-TPS </t>
    </r>
    <r>
      <rPr>
        <sz val="9"/>
        <color indexed="8"/>
        <rFont val="Arial"/>
        <family val="2"/>
        <charset val="238"/>
      </rPr>
      <t>Teoretyczne podstawy rehabilitacji społecznej i zawodowej</t>
    </r>
  </si>
  <si>
    <r>
      <rPr>
        <b/>
        <sz val="9"/>
        <color indexed="8"/>
        <rFont val="Arial"/>
        <family val="2"/>
        <charset val="238"/>
      </rPr>
      <t xml:space="preserve">10-5S-PYZ </t>
    </r>
    <r>
      <rPr>
        <sz val="9"/>
        <color indexed="8"/>
        <rFont val="Arial"/>
        <family val="2"/>
        <charset val="238"/>
      </rPr>
      <t>Psychologia rozwoju zawodowego</t>
    </r>
  </si>
  <si>
    <r>
      <rPr>
        <b/>
        <sz val="9"/>
        <color indexed="8"/>
        <rFont val="Arial"/>
        <family val="2"/>
        <charset val="238"/>
      </rPr>
      <t xml:space="preserve">10-5S-PAZ </t>
    </r>
    <r>
      <rPr>
        <sz val="9"/>
        <color indexed="8"/>
        <rFont val="Arial"/>
        <family val="2"/>
        <charset val="238"/>
      </rPr>
      <t>Prawne aspekty rehabilitacji zawodowej</t>
    </r>
  </si>
  <si>
    <r>
      <rPr>
        <b/>
        <sz val="9"/>
        <color indexed="8"/>
        <rFont val="Arial"/>
        <family val="2"/>
        <charset val="238"/>
      </rPr>
      <t xml:space="preserve">10-5S-DFU2 </t>
    </r>
    <r>
      <rPr>
        <sz val="9"/>
        <color indexed="8"/>
        <rFont val="Arial"/>
        <family val="2"/>
        <charset val="238"/>
      </rPr>
      <t>Diagnoza funkcjonalna</t>
    </r>
  </si>
  <si>
    <r>
      <rPr>
        <b/>
        <sz val="9"/>
        <color indexed="8"/>
        <rFont val="Arial"/>
        <family val="2"/>
        <charset val="238"/>
      </rPr>
      <t xml:space="preserve">10-5S-ZAW2 </t>
    </r>
    <r>
      <rPr>
        <sz val="9"/>
        <color indexed="8"/>
        <rFont val="Arial"/>
        <family val="2"/>
        <charset val="238"/>
      </rPr>
      <t>Zawodoznawstwo</t>
    </r>
  </si>
  <si>
    <r>
      <rPr>
        <b/>
        <sz val="9"/>
        <color indexed="8"/>
        <rFont val="Arial"/>
        <family val="2"/>
        <charset val="238"/>
      </rPr>
      <t xml:space="preserve">10-5S-RZI </t>
    </r>
    <r>
      <rPr>
        <sz val="9"/>
        <color indexed="8"/>
        <rFont val="Arial"/>
        <family val="2"/>
        <charset val="238"/>
      </rPr>
      <t>Rehabilitacja zawodowa osób z niepełnosprawnością intelektualną</t>
    </r>
  </si>
  <si>
    <r>
      <rPr>
        <b/>
        <sz val="9"/>
        <color indexed="8"/>
        <rFont val="Arial"/>
        <family val="2"/>
        <charset val="238"/>
      </rPr>
      <t xml:space="preserve">10-5S-AOZ </t>
    </r>
    <r>
      <rPr>
        <sz val="9"/>
        <color indexed="8"/>
        <rFont val="Arial"/>
        <family val="2"/>
        <charset val="238"/>
      </rPr>
      <t xml:space="preserve">Aktywizacja osób zagrożonych wykluczeniem społecznym </t>
    </r>
  </si>
  <si>
    <r>
      <rPr>
        <b/>
        <sz val="9"/>
        <color indexed="8"/>
        <rFont val="Arial"/>
        <family val="2"/>
        <charset val="238"/>
      </rPr>
      <t xml:space="preserve">10-5S-NTR </t>
    </r>
    <r>
      <rPr>
        <sz val="9"/>
        <color indexed="8"/>
        <rFont val="Arial"/>
        <family val="2"/>
        <charset val="238"/>
      </rPr>
      <t>Nowoczesne technologie w rehabilitacji</t>
    </r>
  </si>
  <si>
    <r>
      <rPr>
        <b/>
        <sz val="9"/>
        <color indexed="8"/>
        <rFont val="Arial"/>
        <family val="2"/>
        <charset val="238"/>
      </rPr>
      <t xml:space="preserve">10-5S-DIW </t>
    </r>
    <r>
      <rPr>
        <sz val="9"/>
        <color indexed="8"/>
        <rFont val="Arial"/>
        <family val="2"/>
        <charset val="238"/>
      </rPr>
      <t>Diagnoza w poradnictwie</t>
    </r>
  </si>
  <si>
    <r>
      <rPr>
        <b/>
        <sz val="9"/>
        <color indexed="8"/>
        <rFont val="Arial"/>
        <family val="2"/>
        <charset val="238"/>
      </rPr>
      <t xml:space="preserve">10-5S-PDO </t>
    </r>
    <r>
      <rPr>
        <sz val="9"/>
        <color indexed="8"/>
        <rFont val="Arial"/>
        <family val="2"/>
        <charset val="238"/>
      </rPr>
      <t>Praca doradcza z rodziną</t>
    </r>
  </si>
  <si>
    <r>
      <rPr>
        <b/>
        <sz val="9"/>
        <rFont val="Arial"/>
        <family val="2"/>
        <charset val="238"/>
      </rPr>
      <t xml:space="preserve">10-5S-MED </t>
    </r>
    <r>
      <rPr>
        <sz val="9"/>
        <rFont val="Arial"/>
        <family val="2"/>
        <charset val="238"/>
      </rPr>
      <t>Metodyka edukacji wczesnoszkolnej dziecka z wadą słuchu</t>
    </r>
  </si>
  <si>
    <r>
      <rPr>
        <b/>
        <sz val="9"/>
        <rFont val="Arial"/>
        <family val="2"/>
        <charset val="238"/>
      </rPr>
      <t xml:space="preserve">10-5S-MKS </t>
    </r>
    <r>
      <rPr>
        <sz val="9"/>
        <rFont val="Arial"/>
        <family val="2"/>
        <charset val="238"/>
      </rPr>
      <t>Metodyka pracy korekcyjno-kompensacyjnej dziecka z wadą słuchu</t>
    </r>
  </si>
  <si>
    <r>
      <rPr>
        <b/>
        <sz val="9"/>
        <rFont val="Arial"/>
        <family val="2"/>
        <charset val="238"/>
      </rPr>
      <t xml:space="preserve">10-5S-KJM2 </t>
    </r>
    <r>
      <rPr>
        <sz val="9"/>
        <rFont val="Arial"/>
        <family val="2"/>
        <charset val="238"/>
      </rPr>
      <t xml:space="preserve">Konwersatorium z języka migowego </t>
    </r>
    <r>
      <rPr>
        <b/>
        <sz val="9"/>
        <rFont val="Arial"/>
        <family val="2"/>
        <charset val="238"/>
      </rPr>
      <t xml:space="preserve">- </t>
    </r>
    <r>
      <rPr>
        <sz val="9"/>
        <rFont val="Arial"/>
        <family val="2"/>
        <charset val="238"/>
      </rPr>
      <t>2</t>
    </r>
  </si>
  <si>
    <t>specjalność nauczycielska: SURDOPEDAGOGIKA Z TERAPIĄ PEDAGOGICZNĄ (STP)</t>
  </si>
  <si>
    <t>specjalność nienauczycielska: REHABILITACJA SPOŁECZNO-ZAWODOWA (RSA) - przedmioty specjalnościowe (S)</t>
  </si>
  <si>
    <r>
      <rPr>
        <b/>
        <sz val="9"/>
        <color indexed="8"/>
        <rFont val="Arial"/>
        <family val="2"/>
        <charset val="238"/>
      </rPr>
      <t xml:space="preserve">10-5S-WIW </t>
    </r>
    <r>
      <rPr>
        <sz val="9"/>
        <color indexed="8"/>
        <rFont val="Arial"/>
        <family val="2"/>
        <charset val="238"/>
      </rPr>
      <t>Wczesna interwencja dzieci z dysfunkcją wzroku</t>
    </r>
  </si>
  <si>
    <r>
      <rPr>
        <b/>
        <sz val="9"/>
        <color indexed="8"/>
        <rFont val="Arial"/>
        <family val="2"/>
        <charset val="238"/>
      </rPr>
      <t xml:space="preserve">10-5S-RWS </t>
    </r>
    <r>
      <rPr>
        <sz val="9"/>
        <color indexed="8"/>
        <rFont val="Arial"/>
        <family val="2"/>
        <charset val="238"/>
      </rPr>
      <t>Rozwój widzenia i zaburzenia rozwoju widzenia</t>
    </r>
  </si>
  <si>
    <r>
      <rPr>
        <b/>
        <sz val="9"/>
        <color indexed="8"/>
        <rFont val="Arial"/>
        <family val="2"/>
        <charset val="238"/>
      </rPr>
      <t xml:space="preserve">10-5S-MRN </t>
    </r>
    <r>
      <rPr>
        <sz val="9"/>
        <color indexed="8"/>
        <rFont val="Arial"/>
        <family val="2"/>
        <charset val="238"/>
      </rPr>
      <t>Metody oceny widzenia u małych dzieci i dzieci z niesprawnością sprzężoną</t>
    </r>
  </si>
  <si>
    <r>
      <rPr>
        <b/>
        <sz val="9"/>
        <color indexed="8"/>
        <rFont val="Arial"/>
        <family val="2"/>
        <charset val="238"/>
      </rPr>
      <t xml:space="preserve">10-5S-MCW </t>
    </r>
    <r>
      <rPr>
        <sz val="9"/>
        <color indexed="8"/>
        <rFont val="Arial"/>
        <family val="2"/>
        <charset val="238"/>
      </rPr>
      <t>Metodyka czynności życia codziennego osób z dysfunkcją wzroku</t>
    </r>
  </si>
  <si>
    <r>
      <rPr>
        <b/>
        <sz val="9"/>
        <color indexed="8"/>
        <rFont val="Arial"/>
        <family val="2"/>
        <charset val="238"/>
      </rPr>
      <t xml:space="preserve">10-5S-PDW </t>
    </r>
    <r>
      <rPr>
        <sz val="9"/>
        <color indexed="8"/>
        <rFont val="Arial"/>
        <family val="2"/>
        <charset val="238"/>
      </rPr>
      <t>Planowanie i dokumentowanie pracy rehabilitanta wzroku</t>
    </r>
  </si>
  <si>
    <r>
      <rPr>
        <b/>
        <sz val="9"/>
        <color indexed="8"/>
        <rFont val="Arial"/>
        <family val="2"/>
        <charset val="238"/>
      </rPr>
      <t xml:space="preserve">10-5S-MPL </t>
    </r>
    <r>
      <rPr>
        <sz val="9"/>
        <color indexed="8"/>
        <rFont val="Arial"/>
        <family val="2"/>
        <charset val="238"/>
      </rPr>
      <t>Metody oceny widzenia dla potrzeb orientacji poruszania się osób słabowidzących</t>
    </r>
  </si>
  <si>
    <r>
      <rPr>
        <b/>
        <sz val="9"/>
        <color indexed="8"/>
        <rFont val="Arial"/>
        <family val="2"/>
        <charset val="238"/>
      </rPr>
      <t xml:space="preserve">10-5S-PIW </t>
    </r>
    <r>
      <rPr>
        <sz val="9"/>
        <color indexed="8"/>
        <rFont val="Arial"/>
        <family val="2"/>
        <charset val="238"/>
      </rPr>
      <t>Problemy integracji sensorycznej u dzieci z dysfunkcją wzroku</t>
    </r>
  </si>
  <si>
    <r>
      <rPr>
        <b/>
        <sz val="9"/>
        <color indexed="8"/>
        <rFont val="Arial"/>
        <family val="2"/>
        <charset val="238"/>
      </rPr>
      <t xml:space="preserve">10-5S-PHW </t>
    </r>
    <r>
      <rPr>
        <sz val="9"/>
        <color indexed="8"/>
        <rFont val="Arial"/>
        <family val="2"/>
        <charset val="238"/>
      </rPr>
      <t>Profesjonalizm w rehabilitacji wzroku</t>
    </r>
  </si>
  <si>
    <t>specjalność nauczycielska (kwalifikacja): REHABILITACJA WZROKU OSÓB SŁABOWIDZĄCYCH (RWSw)</t>
  </si>
  <si>
    <t>specjalność nauczycielska: EDUKACJA I REHABILITACJA OSÓB Z NIEPEŁNOSPRAWNOŚCIĄ INTELEKTUALNĄ I AUTYZMEM (ERAo)</t>
  </si>
  <si>
    <t>Plany 2016/2017</t>
  </si>
  <si>
    <r>
      <t xml:space="preserve">RAZEM </t>
    </r>
    <r>
      <rPr>
        <b/>
        <i/>
        <sz val="9"/>
        <color rgb="FF0000CC"/>
        <rFont val="Arial"/>
        <family val="2"/>
        <charset val="238"/>
      </rPr>
      <t xml:space="preserve">(bez praktyk) </t>
    </r>
  </si>
  <si>
    <t xml:space="preserve">RAZEM (bez praktyk) </t>
  </si>
  <si>
    <t>PRAKTYKI</t>
  </si>
  <si>
    <r>
      <rPr>
        <b/>
        <sz val="9"/>
        <color rgb="FFFF0000"/>
        <rFont val="Arial"/>
        <family val="2"/>
        <charset val="238"/>
      </rPr>
      <t>10-PC-MR1</t>
    </r>
    <r>
      <rPr>
        <sz val="9"/>
        <rFont val="Arial"/>
        <family val="2"/>
        <charset val="238"/>
      </rPr>
      <t xml:space="preserve"> Seminarium dyplomowe - 1</t>
    </r>
  </si>
  <si>
    <r>
      <rPr>
        <b/>
        <sz val="9"/>
        <color rgb="FFFF0000"/>
        <rFont val="Arial"/>
        <family val="2"/>
        <charset val="238"/>
      </rPr>
      <t>10-PC-MR2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- 2</t>
    </r>
  </si>
  <si>
    <r>
      <rPr>
        <b/>
        <sz val="9"/>
        <color rgb="FFFF0000"/>
        <rFont val="Arial"/>
        <family val="2"/>
        <charset val="238"/>
      </rPr>
      <t>10-PC-MR3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- 3</t>
    </r>
  </si>
  <si>
    <r>
      <rPr>
        <b/>
        <sz val="9"/>
        <color rgb="FFFF0000"/>
        <rFont val="Arial"/>
        <family val="2"/>
        <charset val="238"/>
      </rPr>
      <t>10-PC-MR4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Seminarium dyplomowe - 4 i złożenie pracy</t>
    </r>
  </si>
  <si>
    <r>
      <t xml:space="preserve">10-5F-AKU1 </t>
    </r>
    <r>
      <rPr>
        <sz val="9"/>
        <rFont val="Arial"/>
        <family val="2"/>
        <charset val="238"/>
      </rPr>
      <t>Antropologia kulturowa</t>
    </r>
  </si>
  <si>
    <r>
      <rPr>
        <b/>
        <sz val="9"/>
        <color rgb="FFFF0000"/>
        <rFont val="Arial"/>
        <family val="2"/>
        <charset val="238"/>
      </rPr>
      <t>10-5F-WKC1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Współczesne koncepcje pedagogiki specjalnej</t>
    </r>
  </si>
  <si>
    <r>
      <rPr>
        <b/>
        <sz val="9"/>
        <color rgb="FFFF0000"/>
        <rFont val="Arial"/>
        <family val="2"/>
        <charset val="238"/>
      </rPr>
      <t>10-5F-PRU1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Psychopatologia rozwoju</t>
    </r>
  </si>
  <si>
    <r>
      <rPr>
        <b/>
        <sz val="9"/>
        <color rgb="FFFF0000"/>
        <rFont val="Arial"/>
        <family val="2"/>
        <charset val="238"/>
      </rPr>
      <t>10-5F-DPP1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Diagnostyka psychopedagogiczna</t>
    </r>
  </si>
  <si>
    <r>
      <rPr>
        <b/>
        <sz val="9"/>
        <color rgb="FFFF0000"/>
        <rFont val="Arial"/>
        <family val="2"/>
        <charset val="238"/>
      </rPr>
      <t xml:space="preserve">10-5F-WZU1 </t>
    </r>
    <r>
      <rPr>
        <sz val="9"/>
        <rFont val="Arial"/>
        <family val="2"/>
        <charset val="238"/>
      </rPr>
      <t>Wybrane zagadnienia neuropatologii</t>
    </r>
  </si>
  <si>
    <r>
      <rPr>
        <b/>
        <sz val="9"/>
        <color rgb="FFFF0000"/>
        <rFont val="Arial"/>
        <family val="2"/>
        <charset val="238"/>
      </rPr>
      <t>10-5F-PSR1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Pedagogika specjalna porównawcza</t>
    </r>
  </si>
  <si>
    <r>
      <rPr>
        <b/>
        <sz val="9"/>
        <color rgb="FFFF0000"/>
        <rFont val="Arial"/>
        <family val="2"/>
        <charset val="238"/>
      </rPr>
      <t>10-5F-WSM1</t>
    </r>
    <r>
      <rPr>
        <sz val="9"/>
        <rFont val="Arial"/>
        <family val="2"/>
        <charset val="238"/>
      </rPr>
      <t xml:space="preserve"> Wybrane systemy i metody wsparcia</t>
    </r>
  </si>
  <si>
    <r>
      <rPr>
        <b/>
        <sz val="9"/>
        <color rgb="FFFF0000"/>
        <rFont val="Arial"/>
        <family val="2"/>
        <charset val="238"/>
      </rPr>
      <t>10-5F-PES1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Pedagogika specjalna</t>
    </r>
  </si>
  <si>
    <r>
      <rPr>
        <b/>
        <sz val="9"/>
        <color rgb="FFFF0000"/>
        <rFont val="Arial"/>
        <family val="2"/>
        <charset val="238"/>
      </rPr>
      <t>10-5F-SON1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Socjologia niepełnosprawności</t>
    </r>
  </si>
  <si>
    <r>
      <rPr>
        <b/>
        <sz val="9"/>
        <color rgb="FFFF0000"/>
        <rFont val="Arial"/>
        <family val="2"/>
        <charset val="238"/>
      </rPr>
      <t>10-5F-ISE1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Integracja społeczna</t>
    </r>
  </si>
  <si>
    <r>
      <rPr>
        <b/>
        <sz val="9"/>
        <color rgb="FFFF0000"/>
        <rFont val="Arial"/>
        <family val="2"/>
        <charset val="238"/>
      </rPr>
      <t xml:space="preserve">10-5F-PS1 </t>
    </r>
    <r>
      <rPr>
        <sz val="9"/>
        <rFont val="Arial"/>
        <family val="2"/>
        <charset val="238"/>
      </rPr>
      <t>Badawczy projekt specjalnościowy - 1</t>
    </r>
  </si>
  <si>
    <r>
      <rPr>
        <b/>
        <sz val="9"/>
        <color rgb="FFFF0000"/>
        <rFont val="Arial"/>
        <family val="2"/>
        <charset val="238"/>
      </rPr>
      <t>10-5F-PS2</t>
    </r>
    <r>
      <rPr>
        <sz val="9"/>
        <rFont val="Arial"/>
        <family val="2"/>
        <charset val="238"/>
      </rPr>
      <t xml:space="preserve"> Badawczy projekt specjalnościowy - 2</t>
    </r>
  </si>
  <si>
    <r>
      <rPr>
        <b/>
        <sz val="9"/>
        <color rgb="FFFF0000"/>
        <rFont val="Arial"/>
        <family val="2"/>
        <charset val="238"/>
      </rPr>
      <t>10-5F-MSS1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Metodologia badań społecznych z elementami statystyki</t>
    </r>
  </si>
  <si>
    <r>
      <rPr>
        <b/>
        <sz val="9"/>
        <color rgb="FFFF0000"/>
        <rFont val="Arial"/>
        <family val="2"/>
        <charset val="238"/>
      </rPr>
      <t>10-5S-DNM1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logopedyczna osób z NMPK</t>
    </r>
  </si>
  <si>
    <r>
      <rPr>
        <b/>
        <sz val="9"/>
        <color rgb="FFFF0000"/>
        <rFont val="Arial"/>
        <family val="2"/>
        <charset val="238"/>
      </rPr>
      <t>10-5S-DSU1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logopedyczna osób z wadą słuchu</t>
    </r>
  </si>
  <si>
    <r>
      <rPr>
        <b/>
        <sz val="9"/>
        <color rgb="FFFF0000"/>
        <rFont val="Arial"/>
        <family val="2"/>
        <charset val="238"/>
      </rPr>
      <t>10-5S-RDL1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Rozszerzona diagnoza logopedyczna</t>
    </r>
  </si>
  <si>
    <r>
      <rPr>
        <b/>
        <sz val="9"/>
        <color indexed="8"/>
        <rFont val="Arial"/>
        <family val="2"/>
        <charset val="238"/>
      </rPr>
      <t xml:space="preserve">10-5S-PCO </t>
    </r>
    <r>
      <rPr>
        <sz val="9"/>
        <color indexed="8"/>
        <rFont val="Arial"/>
        <family val="2"/>
        <charset val="238"/>
      </rPr>
      <t>Poradnictwo całożyciowe osób zagrożonych wykluczeniem społecznym</t>
    </r>
  </si>
  <si>
    <r>
      <rPr>
        <b/>
        <sz val="9"/>
        <rFont val="Arial"/>
        <family val="2"/>
        <charset val="238"/>
      </rPr>
      <t xml:space="preserve">10-5F-EZS </t>
    </r>
    <r>
      <rPr>
        <sz val="9"/>
        <rFont val="Arial"/>
        <family val="2"/>
        <charset val="238"/>
      </rPr>
      <t>Etyka zawodu pedagoga specjalnego</t>
    </r>
  </si>
  <si>
    <t>II rok, III sem.</t>
  </si>
  <si>
    <t>II rok, IV sem.</t>
  </si>
  <si>
    <r>
      <rPr>
        <b/>
        <sz val="9"/>
        <color rgb="FFFF0000"/>
        <rFont val="Arial"/>
        <family val="2"/>
        <charset val="238"/>
      </rPr>
      <t>10-5S-MWG2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rozwoju poznawczego w grupach integracyjnych</t>
    </r>
  </si>
  <si>
    <r>
      <rPr>
        <b/>
        <sz val="9"/>
        <color rgb="FFFF0000"/>
        <rFont val="Arial"/>
        <family val="2"/>
        <charset val="238"/>
      </rPr>
      <t>10-5S-MTI2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niepełnosprawnością intelektualną</t>
    </r>
  </si>
  <si>
    <r>
      <rPr>
        <b/>
        <sz val="9"/>
        <color rgb="FFFF0000"/>
        <rFont val="Arial"/>
        <family val="2"/>
        <charset val="238"/>
      </rPr>
      <t>10-5S-MSS1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wadą słuchu</t>
    </r>
  </si>
  <si>
    <r>
      <rPr>
        <b/>
        <sz val="9"/>
        <color rgb="FFFF0000"/>
        <rFont val="Arial"/>
        <family val="2"/>
        <charset val="238"/>
      </rPr>
      <t>10-5S-MTW3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dysfunkcją wzroku</t>
    </r>
  </si>
  <si>
    <r>
      <rPr>
        <b/>
        <sz val="9"/>
        <color rgb="FFFF0000"/>
        <rFont val="Arial"/>
        <family val="2"/>
        <charset val="238"/>
      </rPr>
      <t>10-5S-MTR1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z niepełnosprawnością ruchową</t>
    </r>
  </si>
  <si>
    <r>
      <rPr>
        <b/>
        <sz val="9"/>
        <color rgb="FFFF0000"/>
        <rFont val="Arial"/>
        <family val="2"/>
        <charset val="238"/>
      </rPr>
      <t>10-5S-MTN3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edukacyjno-terapeutycznej z uczniem niedostosowanym społecznie lub zagrożonym niedostosowaniem społecznym</t>
    </r>
  </si>
  <si>
    <r>
      <rPr>
        <b/>
        <sz val="9"/>
        <color rgb="FFFF0000"/>
        <rFont val="Arial"/>
        <family val="2"/>
        <charset val="238"/>
      </rPr>
      <t>10-5S-MNP1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przedszkolu</t>
    </r>
  </si>
  <si>
    <r>
      <rPr>
        <b/>
        <sz val="9"/>
        <color rgb="FFFF0000"/>
        <rFont val="Arial"/>
        <family val="2"/>
        <charset val="238"/>
      </rPr>
      <t>10-5S-MN1c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stopniu lekkim w szkole podstawowej i gimnazjum - 1</t>
    </r>
  </si>
  <si>
    <r>
      <rPr>
        <b/>
        <sz val="9"/>
        <color rgb="FFFF0000"/>
        <rFont val="Arial"/>
        <family val="2"/>
        <charset val="238"/>
      </rPr>
      <t>10-5S-MNU1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kształcenia i wychowania uczniów z niepełnosprawnością intelektualną w stopniu umiarkowanym, znacznym w szkole podstawowej, gimnazjum i szkole ponadgimnazjalnej</t>
    </r>
  </si>
  <si>
    <r>
      <rPr>
        <b/>
        <sz val="9"/>
        <color rgb="FFFF0000"/>
        <rFont val="Arial"/>
        <family val="2"/>
        <charset val="238"/>
      </rPr>
      <t>10-5S-WZT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zagadnienia z wiedzy o języku w terapii pedagogicznej</t>
    </r>
  </si>
  <si>
    <r>
      <rPr>
        <b/>
        <sz val="9"/>
        <color rgb="FFFF0000"/>
        <rFont val="Arial"/>
        <family val="2"/>
        <charset val="238"/>
      </rPr>
      <t>10-5S-PKP</t>
    </r>
    <r>
      <rPr>
        <sz val="9"/>
        <rFont val="Arial"/>
        <family val="2"/>
        <charset val="238"/>
      </rPr>
      <t xml:space="preserve"> Podstawy prawne dla konstruowania programów pomocy psychologiczno-pedagogicznej (cykl 1)</t>
    </r>
  </si>
  <si>
    <r>
      <rPr>
        <b/>
        <sz val="9"/>
        <color rgb="FFFF0000"/>
        <rFont val="Arial"/>
        <family val="2"/>
        <charset val="238"/>
      </rPr>
      <t>10-5S-EDT</t>
    </r>
    <r>
      <rPr>
        <sz val="9"/>
        <rFont val="Arial"/>
        <family val="2"/>
        <charset val="238"/>
      </rPr>
      <t xml:space="preserve"> Etiopatogeneza i diagnoza ucznia ze specyficznymi trudnościami w uczeniu się (szkoła)</t>
    </r>
  </si>
  <si>
    <r>
      <rPr>
        <b/>
        <sz val="9"/>
        <color rgb="FFFF0000"/>
        <rFont val="Arial"/>
        <family val="2"/>
        <charset val="238"/>
      </rPr>
      <t>10-5S-DSP1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specyficznych trudności w praktyce poradni psychologiczno-pedagogicznej</t>
    </r>
  </si>
  <si>
    <r>
      <rPr>
        <b/>
        <sz val="9"/>
        <color rgb="FFFF0000"/>
        <rFont val="Arial"/>
        <family val="2"/>
        <charset val="238"/>
      </rPr>
      <t>10-5S-MZK2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zajęć korekcyjno-kompensacyjnych (cykl 2)</t>
    </r>
  </si>
  <si>
    <r>
      <rPr>
        <b/>
        <sz val="9"/>
        <color rgb="FFFF0000"/>
        <rFont val="Arial"/>
        <family val="2"/>
        <charset val="238"/>
      </rPr>
      <t>10-5S-WRD1</t>
    </r>
    <r>
      <rPr>
        <sz val="9"/>
        <rFont val="Arial"/>
        <family val="2"/>
        <charset val="238"/>
      </rPr>
      <t xml:space="preserve"> Wczesne wspomaganie rozwoju dziecka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(cykl 2)</t>
    </r>
  </si>
  <si>
    <r>
      <rPr>
        <b/>
        <sz val="9"/>
        <color rgb="FFFF0000"/>
        <rFont val="Arial"/>
        <family val="2"/>
        <charset val="238"/>
      </rPr>
      <t>10-5S-PSG2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Psychopedagogizacja rodziców (cykl 2)</t>
    </r>
  </si>
  <si>
    <r>
      <rPr>
        <b/>
        <sz val="9"/>
        <color rgb="FFFF0000"/>
        <rFont val="Arial"/>
        <family val="2"/>
        <charset val="238"/>
      </rPr>
      <t>10-5S-DMD</t>
    </r>
    <r>
      <rPr>
        <sz val="9"/>
        <rFont val="Arial"/>
        <family val="2"/>
        <charset val="238"/>
      </rPr>
      <t xml:space="preserve"> Diagnoza małego dziecka z zaburzeniami rozwoju psychoruchowego (1cykl)</t>
    </r>
  </si>
  <si>
    <r>
      <rPr>
        <b/>
        <sz val="9"/>
        <color rgb="FFFF0000"/>
        <rFont val="Arial"/>
        <family val="2"/>
        <charset val="238"/>
      </rPr>
      <t>10-5S-WRR1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Współpraca z rodzicami i formy wsparcia rodziny</t>
    </r>
  </si>
  <si>
    <r>
      <t xml:space="preserve">10-5S-MDD </t>
    </r>
    <r>
      <rPr>
        <sz val="9"/>
        <rFont val="Arial"/>
        <family val="2"/>
        <charset val="238"/>
      </rPr>
      <t>Metodyka wspomagania rozwoju dzieci z mózgowym porażeniem dziecięcym</t>
    </r>
  </si>
  <si>
    <r>
      <t xml:space="preserve">10-5S-MGN </t>
    </r>
    <r>
      <rPr>
        <sz val="9"/>
        <rFont val="Arial"/>
        <family val="2"/>
        <charset val="238"/>
      </rPr>
      <t>Metodyka wspomagania rozwoju osób z głęboką wieloraką niepełnosprawnością</t>
    </r>
  </si>
  <si>
    <r>
      <rPr>
        <b/>
        <sz val="9"/>
        <color rgb="FFFF0000"/>
        <rFont val="Arial"/>
        <family val="2"/>
        <charset val="238"/>
      </rPr>
      <t>10-5S-NTN1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Nowoczesne technologie w rehabilitacji osób ze złożoną niepełnosprawnością</t>
    </r>
  </si>
  <si>
    <r>
      <rPr>
        <b/>
        <sz val="9"/>
        <color rgb="FFFF0000"/>
        <rFont val="Arial"/>
        <family val="2"/>
        <charset val="238"/>
      </rPr>
      <t>10-5S-AZT1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Aranżacja przestrzeni terapeutycznej</t>
    </r>
  </si>
  <si>
    <r>
      <rPr>
        <b/>
        <sz val="9"/>
        <color rgb="FFFF0000"/>
        <rFont val="Arial"/>
        <family val="2"/>
        <charset val="238"/>
      </rPr>
      <t>10-5S-MWN2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osób ze sprzężoną niepełnosprawnością</t>
    </r>
  </si>
  <si>
    <r>
      <rPr>
        <b/>
        <sz val="9"/>
        <color rgb="FFFF0000"/>
        <rFont val="Arial"/>
        <family val="2"/>
        <charset val="238"/>
      </rPr>
      <t>10-5S-MOG1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wspomagania osób głuchoniewidomych</t>
    </r>
  </si>
  <si>
    <r>
      <rPr>
        <b/>
        <sz val="9"/>
        <color rgb="FFFF0000"/>
        <rFont val="Arial"/>
        <family val="2"/>
        <charset val="238"/>
      </rPr>
      <t>10-5S-PRN1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Profesjonalizm w rehabilitacji osób ze złożoną niepełnosprawnością</t>
    </r>
  </si>
  <si>
    <r>
      <rPr>
        <b/>
        <sz val="9"/>
        <color rgb="FFFF0000"/>
        <rFont val="Arial"/>
        <family val="2"/>
        <charset val="238"/>
      </rPr>
      <t>10-5S-WPN1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Wybrane programy, metody rehabilitacji, terapii osób ze sprzężoną niepełnosprawnością</t>
    </r>
  </si>
  <si>
    <r>
      <rPr>
        <b/>
        <sz val="9"/>
        <color rgb="FFFF0000"/>
        <rFont val="Arial"/>
        <family val="2"/>
        <charset val="238"/>
      </rPr>
      <t>10-5S-NSK1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Nierówności społeczne - konteksty teoretyczne i praktyczne</t>
    </r>
  </si>
  <si>
    <r>
      <rPr>
        <b/>
        <sz val="9"/>
        <color rgb="FFFF0000"/>
        <rFont val="Arial"/>
        <family val="2"/>
        <charset val="238"/>
      </rPr>
      <t>10-5S-WSS3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Współczesne patologie społeczne</t>
    </r>
  </si>
  <si>
    <t>00000000</t>
  </si>
  <si>
    <r>
      <rPr>
        <b/>
        <sz val="9"/>
        <color rgb="FFFF0000"/>
        <rFont val="Arial"/>
        <family val="2"/>
        <charset val="238"/>
      </rPr>
      <t>10-5S-PNP3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Prawa nieletnich w procesie wychowania i resocjalizacji</t>
    </r>
  </si>
  <si>
    <r>
      <rPr>
        <b/>
        <sz val="9"/>
        <color rgb="FFFF0000"/>
        <rFont val="Arial"/>
        <family val="2"/>
        <charset val="238"/>
      </rPr>
      <t>10-5S-PER1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Pedagogika resocjalizacyjna</t>
    </r>
  </si>
  <si>
    <r>
      <rPr>
        <b/>
        <sz val="9"/>
        <color rgb="FFFF0000"/>
        <rFont val="Arial"/>
        <family val="2"/>
        <charset val="238"/>
      </rPr>
      <t>10-5S-MOR1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oddziaływań resocjalizacyjnych</t>
    </r>
  </si>
  <si>
    <r>
      <rPr>
        <b/>
        <sz val="9"/>
        <color rgb="FFFF0000"/>
        <rFont val="Arial"/>
        <family val="2"/>
        <charset val="238"/>
      </rPr>
      <t>10-5S-MWZ1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Metody rozwijania widzenia u małych dzieci i dzieci z niesprawnością złożoną</t>
    </r>
  </si>
  <si>
    <r>
      <rPr>
        <b/>
        <sz val="9"/>
        <color rgb="FFFF0000"/>
        <rFont val="Arial"/>
        <family val="2"/>
        <charset val="238"/>
      </rPr>
      <t>10-5S-MOD1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Metody oceny i rehabilitacji wzroku słabowidzących dzieci w wieku szkolnym</t>
    </r>
  </si>
  <si>
    <r>
      <rPr>
        <b/>
        <sz val="9"/>
        <color rgb="FFFF0000"/>
        <rFont val="Arial"/>
        <family val="2"/>
        <charset val="238"/>
      </rPr>
      <t>10-5S-PSS1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Psychologiczne i społeczne aspekty rehabilitacji osób słabowidzących</t>
    </r>
  </si>
  <si>
    <r>
      <rPr>
        <b/>
        <sz val="9"/>
        <color rgb="FFFF0000"/>
        <rFont val="Arial"/>
        <family val="2"/>
        <charset val="238"/>
      </rPr>
      <t>10-5S-MHS1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Metody oceny i rehabilitacji wzroku słabowidzącej młodzieży i dorosłych</t>
    </r>
  </si>
  <si>
    <r>
      <rPr>
        <b/>
        <sz val="9"/>
        <color rgb="FFFF0000"/>
        <rFont val="Arial"/>
        <family val="2"/>
        <charset val="238"/>
      </rPr>
      <t>00-0F-BHP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Bezpieczeństwo i higiena pracy</t>
    </r>
  </si>
  <si>
    <r>
      <rPr>
        <b/>
        <sz val="9"/>
        <color rgb="FFFF0000"/>
        <rFont val="Arial"/>
        <family val="2"/>
        <charset val="238"/>
      </rPr>
      <t xml:space="preserve">52-0F-EZW </t>
    </r>
    <r>
      <rPr>
        <sz val="9"/>
        <rFont val="Arial"/>
        <family val="2"/>
        <charset val="238"/>
      </rPr>
      <t>Edukacja zdrowotna z wychowaniem fizycznym</t>
    </r>
  </si>
  <si>
    <r>
      <rPr>
        <b/>
        <sz val="9"/>
        <color rgb="FFFF0000"/>
        <rFont val="Arial"/>
        <family val="2"/>
        <charset val="238"/>
      </rPr>
      <t>10-5S-TPA1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Teoretyczne podstawy diagnozy i terapii autyzmu</t>
    </r>
  </si>
  <si>
    <r>
      <rPr>
        <b/>
        <sz val="9"/>
        <color rgb="FFFF0000"/>
        <rFont val="Arial"/>
        <family val="2"/>
        <charset val="238"/>
      </rPr>
      <t>10-5S-FDA1a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Funkcjonalna diagnoza osób z autyzmem I (rozpoznawanie ryzyka autyzmu oraz rozpoznawanie potrzeb i możliwości rozwojowych dziecka do 6 r.ż.)</t>
    </r>
  </si>
  <si>
    <r>
      <rPr>
        <b/>
        <sz val="9"/>
        <color rgb="FFFF0000"/>
        <rFont val="Arial"/>
        <family val="2"/>
        <charset val="238"/>
      </rPr>
      <t xml:space="preserve">10-5S-MKA1 </t>
    </r>
    <r>
      <rPr>
        <sz val="9"/>
        <color indexed="8"/>
        <rFont val="Arial"/>
        <family val="2"/>
        <charset val="238"/>
      </rPr>
      <t>Metodyka kształcenia i wychowania uczniów z autyzmem w szkole podstawowej, gimnazjum i szkołach ponadgimnazjalnych</t>
    </r>
  </si>
  <si>
    <r>
      <rPr>
        <b/>
        <sz val="9"/>
        <color rgb="FFFF0000"/>
        <rFont val="Arial"/>
        <family val="2"/>
        <charset val="238"/>
      </rPr>
      <t>10-5S-WRA1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Współpraca z rodziną dziecka z autyzmem</t>
    </r>
  </si>
  <si>
    <r>
      <rPr>
        <b/>
        <sz val="9"/>
        <color rgb="FFFF0000"/>
        <rFont val="Arial"/>
        <family val="2"/>
        <charset val="238"/>
      </rPr>
      <t>10-5S-PZA1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Potencjał zawodowy osób niepełnosprawnych</t>
    </r>
  </si>
  <si>
    <r>
      <rPr>
        <b/>
        <sz val="9"/>
        <color rgb="FFFF0000"/>
        <rFont val="Arial"/>
        <family val="2"/>
        <charset val="238"/>
      </rPr>
      <t>10-5S-PFS1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Psychologiczne aspekty funkcjonowania osób z wadą słuchu</t>
    </r>
  </si>
  <si>
    <r>
      <rPr>
        <b/>
        <sz val="9"/>
        <color rgb="FFFF0000"/>
        <rFont val="Arial"/>
        <family val="2"/>
        <charset val="238"/>
      </rPr>
      <t>10-5S-PLF1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Podstawy logopedii z fonetyką</t>
    </r>
  </si>
  <si>
    <r>
      <rPr>
        <b/>
        <sz val="9"/>
        <color rgb="FFFF0000"/>
        <rFont val="Arial"/>
        <family val="2"/>
        <charset val="238"/>
      </rPr>
      <t>10-5S-KJM1a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Konwersatorium z języka migowego </t>
    </r>
    <r>
      <rPr>
        <b/>
        <sz val="9"/>
        <rFont val="Arial"/>
        <family val="2"/>
        <charset val="238"/>
      </rPr>
      <t xml:space="preserve">- </t>
    </r>
    <r>
      <rPr>
        <sz val="9"/>
        <rFont val="Arial"/>
        <family val="2"/>
        <charset val="238"/>
      </rPr>
      <t>1</t>
    </r>
  </si>
  <si>
    <r>
      <rPr>
        <b/>
        <sz val="9"/>
        <color rgb="FFFF0000"/>
        <rFont val="Arial"/>
        <family val="2"/>
        <charset val="238"/>
      </rPr>
      <t xml:space="preserve">10-5S-PTP1 </t>
    </r>
    <r>
      <rPr>
        <sz val="9"/>
        <rFont val="Arial"/>
        <family val="2"/>
        <charset val="238"/>
      </rPr>
      <t>Podstawy terapii pedagogicznej</t>
    </r>
  </si>
  <si>
    <r>
      <rPr>
        <b/>
        <sz val="9"/>
        <color rgb="FFFF0000"/>
        <rFont val="Arial"/>
        <family val="2"/>
        <charset val="238"/>
      </rPr>
      <t>10-5S-MSU2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pracy surdologopedycznej</t>
    </r>
  </si>
  <si>
    <r>
      <rPr>
        <b/>
        <sz val="9"/>
        <color rgb="FFFF0000"/>
        <rFont val="Arial"/>
        <family val="2"/>
        <charset val="238"/>
      </rPr>
      <t>10-5S-MWP3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Metodyka wychowania przedszkolnego dziecka z wadą słuchu</t>
    </r>
  </si>
  <si>
    <r>
      <rPr>
        <b/>
        <sz val="9"/>
        <color rgb="FFFF0000"/>
        <rFont val="Arial"/>
        <family val="2"/>
        <charset val="238"/>
      </rPr>
      <t>10-5S-DSC1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ucznia z wadą słuchu z trudnościami w uczeniu się czytania i pisania</t>
    </r>
  </si>
  <si>
    <r>
      <rPr>
        <b/>
        <sz val="9"/>
        <color rgb="FFFF0000"/>
        <rFont val="Arial"/>
        <family val="2"/>
        <charset val="238"/>
      </rPr>
      <t>10-5S-DSM1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Diagnoza i terapia ucznia z wadą słuchu z trudnościami w uczeniu się matematyki</t>
    </r>
  </si>
  <si>
    <r>
      <rPr>
        <b/>
        <sz val="9"/>
        <color rgb="FFFF0000"/>
        <rFont val="Arial"/>
        <family val="2"/>
        <charset val="238"/>
      </rPr>
      <t>10-5S-PIE1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Projektowanie indywidualnych programów edukacyjno-terapeutycznych dziecka</t>
    </r>
  </si>
  <si>
    <r>
      <t>specjalność nauczycielska</t>
    </r>
    <r>
      <rPr>
        <b/>
        <i/>
        <sz val="9"/>
        <color indexed="8"/>
        <rFont val="Arial"/>
        <family val="2"/>
        <charset val="238"/>
      </rPr>
      <t xml:space="preserve"> (kwalifikacja)</t>
    </r>
    <r>
      <rPr>
        <b/>
        <sz val="9"/>
        <color indexed="8"/>
        <rFont val="Arial"/>
        <family val="2"/>
        <charset val="238"/>
      </rPr>
      <t>: REHABILITACJA WZROKU OSÓB SŁABOWIDZĄCYCH (RWSw) – przedmioty specjalnościowe (S)</t>
    </r>
  </si>
  <si>
    <r>
      <rPr>
        <sz val="9"/>
        <rFont val="Arial"/>
        <family val="2"/>
        <charset val="238"/>
      </rPr>
      <t xml:space="preserve">specjalność nienauczycielska: </t>
    </r>
    <r>
      <rPr>
        <b/>
        <sz val="9"/>
        <rFont val="Arial"/>
        <family val="2"/>
        <charset val="238"/>
      </rPr>
      <t>REHABILITACJA SPOŁECZNO-ZAWODOWA (RSA)</t>
    </r>
    <r>
      <rPr>
        <sz val="9"/>
        <rFont val="Arial"/>
        <family val="2"/>
        <charset val="238"/>
      </rPr>
      <t xml:space="preserve"> - przedmioty specjalnościowe (S)</t>
    </r>
  </si>
  <si>
    <r>
      <rPr>
        <sz val="9"/>
        <color indexed="8"/>
        <rFont val="Arial"/>
        <family val="2"/>
        <charset val="238"/>
      </rPr>
      <t xml:space="preserve">specjalność nauczycielska: </t>
    </r>
    <r>
      <rPr>
        <b/>
        <sz val="9"/>
        <color indexed="8"/>
        <rFont val="Arial"/>
        <family val="2"/>
        <charset val="238"/>
      </rPr>
      <t xml:space="preserve">SURDOPEDAGOGIKA Z TERAPIĄ PEDAGOGICZNĄ  (STP) – </t>
    </r>
    <r>
      <rPr>
        <sz val="9"/>
        <color indexed="8"/>
        <rFont val="Arial"/>
        <family val="2"/>
        <charset val="238"/>
      </rPr>
      <t>przedmioty specjalnościowe (S)</t>
    </r>
  </si>
  <si>
    <r>
      <rPr>
        <b/>
        <sz val="9"/>
        <color rgb="FFFF0000"/>
        <rFont val="Arial"/>
        <family val="2"/>
        <charset val="238"/>
      </rPr>
      <t>10-5P-LOG1a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specjalistyczna w gabinetach logopedycznych w placówkach kształcenia specjalnego oraz poradniach specjalistycznych</t>
    </r>
  </si>
  <si>
    <r>
      <rPr>
        <b/>
        <sz val="9"/>
        <color rgb="FFFF0000"/>
        <rFont val="Arial"/>
        <family val="2"/>
        <charset val="238"/>
      </rPr>
      <t>10-5P-LOG2a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gabinetach logopedycznych w placówkach kształcenia specjalnego oraz poradniach specjalistycznych</t>
    </r>
  </si>
  <si>
    <r>
      <rPr>
        <b/>
        <sz val="9"/>
        <color rgb="FFFF0000"/>
        <rFont val="Arial"/>
        <family val="2"/>
        <charset val="238"/>
      </rPr>
      <t>10-5P-EIW1a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przedszkolu integracyjnym</t>
    </r>
  </si>
  <si>
    <r>
      <rPr>
        <b/>
        <sz val="9"/>
        <color rgb="FFFF0000"/>
        <rFont val="Arial"/>
        <family val="2"/>
        <charset val="238"/>
      </rPr>
      <t>10-5P-EIW2c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szkole podstawowej integracyjnej (kl. I-III)</t>
    </r>
  </si>
  <si>
    <r>
      <rPr>
        <b/>
        <sz val="9"/>
        <color rgb="FFFF0000"/>
        <rFont val="Arial"/>
        <family val="2"/>
        <charset val="238"/>
      </rPr>
      <t>10-5P-EIW2d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szkole podstawowej integracyjnej (kl. I-III)</t>
    </r>
  </si>
  <si>
    <r>
      <rPr>
        <b/>
        <sz val="9"/>
        <color rgb="FFFF0000"/>
        <rFont val="Arial"/>
        <family val="2"/>
        <charset val="238"/>
      </rPr>
      <t>10-5P-ERI2e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szkole podstawowej specjalnej dla uczniów z niepełnosprawnością intelektualną w stopniu umiarkowanym, znacznym</t>
    </r>
  </si>
  <si>
    <r>
      <rPr>
        <b/>
        <sz val="9"/>
        <color rgb="FFFF0000"/>
        <rFont val="Arial"/>
        <family val="2"/>
        <charset val="238"/>
      </rPr>
      <t>10-5P-ERI2f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kl. I-III szkoły podstawowej specjalnej dla uczniów z niepełnosprawnością intelektualną w stopniu lekkim</t>
    </r>
  </si>
  <si>
    <r>
      <rPr>
        <b/>
        <sz val="9"/>
        <color rgb="FFFF0000"/>
        <rFont val="Arial"/>
        <family val="2"/>
        <charset val="238"/>
      </rPr>
      <t>10-5P-TPE1a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edukacyjnych / w poradniach psychologiczno-pedagogicznych</t>
    </r>
  </si>
  <si>
    <r>
      <rPr>
        <b/>
        <sz val="9"/>
        <color rgb="FFFF0000"/>
        <rFont val="Arial"/>
        <family val="2"/>
        <charset val="238"/>
      </rPr>
      <t>10-5P-RON1a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edukacyjnych i rehabilitacyjnych dla osób ze sprzężoną niepełnosprawnością</t>
    </r>
  </si>
  <si>
    <r>
      <rPr>
        <b/>
        <sz val="9"/>
        <color rgb="FFFF0000"/>
        <rFont val="Arial"/>
        <family val="2"/>
        <charset val="238"/>
      </rPr>
      <t>10-5P-RON2a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edukacyjnych i rehabilitacyjnych dla osób ze sprzężoną niepełnosprawnością</t>
    </r>
  </si>
  <si>
    <r>
      <rPr>
        <b/>
        <sz val="9"/>
        <color rgb="FFFF0000"/>
        <rFont val="Arial"/>
        <family val="2"/>
        <charset val="238"/>
      </rPr>
      <t>10-5P-PRP1a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środowiskowych, resocjalizacyjnych, w sądzie (kuratela)</t>
    </r>
  </si>
  <si>
    <r>
      <rPr>
        <b/>
        <sz val="9"/>
        <color rgb="FFFF0000"/>
        <rFont val="Arial"/>
        <family val="2"/>
        <charset val="238"/>
      </rPr>
      <t>10-5P-PRP2a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środowiskowych, resocjalizacyjnych, w sądzie (kuratela)</t>
    </r>
  </si>
  <si>
    <r>
      <rPr>
        <b/>
        <sz val="9"/>
        <color rgb="FFFF0000"/>
        <rFont val="Arial"/>
        <family val="2"/>
        <charset val="238"/>
      </rPr>
      <t xml:space="preserve">10-5P-PRP2a </t>
    </r>
    <r>
      <rPr>
        <sz val="9"/>
        <rFont val="Arial"/>
        <family val="2"/>
        <charset val="238"/>
      </rPr>
      <t>Praktyka pedagogiczna dyplomowa w placówkach środowiskowych, resocjalizacyjnych, w sądzie (kuratela)</t>
    </r>
  </si>
  <si>
    <r>
      <rPr>
        <b/>
        <sz val="9"/>
        <color rgb="FFFF0000"/>
        <rFont val="Arial"/>
        <family val="2"/>
        <charset val="238"/>
      </rPr>
      <t>10-5P-RWS1a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Praktyka asystencka z rehabilitacji wzroku</t>
    </r>
  </si>
  <si>
    <r>
      <rPr>
        <b/>
        <sz val="9"/>
        <color rgb="FFFF0000"/>
        <rFont val="Arial"/>
        <family val="2"/>
        <charset val="238"/>
      </rPr>
      <t>10-5P-RWS2a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Praktyka pedagogiczna dyplomowa w poradniach, szkołach i przedszkolach dla osób z dysfunkcją wzroku</t>
    </r>
  </si>
  <si>
    <r>
      <rPr>
        <sz val="8"/>
        <rFont val="Arial"/>
        <family val="2"/>
        <charset val="238"/>
      </rPr>
      <t>specjalność nauczycielska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(kontynuacja ERI, PNI, OLI)</t>
    </r>
    <r>
      <rPr>
        <sz val="9"/>
        <rFont val="Arial"/>
        <family val="2"/>
        <charset val="238"/>
      </rPr>
      <t xml:space="preserve">: </t>
    </r>
    <r>
      <rPr>
        <b/>
        <sz val="9"/>
        <rFont val="Arial"/>
        <family val="2"/>
        <charset val="238"/>
      </rPr>
      <t>EDUKACJA I REHABILITACJA OSÓB Z NIEPEŁNOSPRAWNOŚCIĄ INTELEKTUALNĄ I AUTYZMEM (ERAo)</t>
    </r>
    <r>
      <rPr>
        <sz val="9"/>
        <rFont val="Arial"/>
        <family val="2"/>
        <charset val="238"/>
      </rPr>
      <t xml:space="preserve"> - przedmioty specjalnościowe (S)</t>
    </r>
  </si>
  <si>
    <r>
      <rPr>
        <b/>
        <sz val="9"/>
        <color rgb="FFFF0000"/>
        <rFont val="Arial"/>
        <family val="2"/>
        <charset val="238"/>
      </rPr>
      <t>10-5P-ERA1a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szkołach gimnazjalnych lub ponadgimnazjalnych dla uczniów z niepełnosprawnością intelektualną w stopniu lekkim</t>
    </r>
  </si>
  <si>
    <r>
      <rPr>
        <b/>
        <sz val="9"/>
        <color rgb="FFFF0000"/>
        <rFont val="Arial"/>
        <family val="2"/>
        <charset val="238"/>
      </rPr>
      <t>10-5P-ERA2b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prowadzących zajęcia wczesnego wspomagania rozwoju dzieci z autyzmem</t>
    </r>
  </si>
  <si>
    <r>
      <rPr>
        <b/>
        <sz val="9"/>
        <color rgb="FFFF0000"/>
        <rFont val="Arial"/>
        <family val="2"/>
        <charset val="238"/>
      </rPr>
      <t>10-5P-ERA2c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szkole podstawowej w kl. I-III, w których prowadzona jest edukacja dzieci z autyzmem (szkoły specjalne lub szkoły/klasy integracyjne)</t>
    </r>
  </si>
  <si>
    <r>
      <rPr>
        <b/>
        <sz val="9"/>
        <color rgb="FFFF0000"/>
        <rFont val="Arial"/>
        <family val="2"/>
        <charset val="238"/>
      </rPr>
      <t>10-5P-RSA1a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w placówkach edukacyjnych i rehabilitacyjnych</t>
    </r>
  </si>
  <si>
    <r>
      <rPr>
        <b/>
        <sz val="9"/>
        <color rgb="FFFF0000"/>
        <rFont val="Arial"/>
        <family val="2"/>
        <charset val="238"/>
      </rPr>
      <t>10-5P-RSA2a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placówkach edukacyjnych i rehabilitacyjnych</t>
    </r>
  </si>
  <si>
    <r>
      <rPr>
        <b/>
        <sz val="9"/>
        <color rgb="FFFF0000"/>
        <rFont val="Arial"/>
        <family val="2"/>
        <charset val="238"/>
      </rPr>
      <t>10-5P-STP1a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asystencka w poradniach rehabilitacyjnych, specjalnych przedszkolach dla dzieci z wadą słuchu</t>
    </r>
  </si>
  <si>
    <r>
      <rPr>
        <b/>
        <sz val="9"/>
        <color rgb="FFFF0000"/>
        <rFont val="Arial"/>
        <family val="2"/>
        <charset val="238"/>
      </rPr>
      <t>10-5P-STP2b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specjalnych przedszkolach i szkołach dla dzieci z wadą słuchu</t>
    </r>
  </si>
  <si>
    <r>
      <rPr>
        <b/>
        <sz val="9"/>
        <color rgb="FFFF0000"/>
        <rFont val="Arial"/>
        <family val="2"/>
        <charset val="238"/>
      </rPr>
      <t>10-5P-STP2c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specjalnych szkołach dla dzieci z wadą słuchu</t>
    </r>
  </si>
  <si>
    <r>
      <rPr>
        <b/>
        <sz val="9"/>
        <color rgb="FFFF0000"/>
        <rFont val="Arial"/>
        <family val="2"/>
        <charset val="238"/>
      </rPr>
      <t>10-5P-TPE2a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pedagogiczna dyplomowa w poradniach psychologiczno-pedagogicznych lub w szkołach</t>
    </r>
  </si>
  <si>
    <r>
      <rPr>
        <b/>
        <sz val="9"/>
        <color rgb="FFFF0000"/>
        <rFont val="Arial"/>
        <family val="2"/>
        <charset val="238"/>
      </rPr>
      <t>10-5P-ERI1b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Praktyka asystencko-pedagogiczna w placówkach kształcenia integracyjnego / kształcenia specjalnego (przedszkola, szkoły podstawowe)</t>
    </r>
  </si>
  <si>
    <t>Zał. Nr 14 do Uchwały Nr 629/15-16 RWNP z dnia 24.02.2016 r.</t>
  </si>
  <si>
    <r>
      <rPr>
        <b/>
        <sz val="9"/>
        <color rgb="FFFF0000"/>
        <rFont val="Arial"/>
        <family val="2"/>
        <charset val="238"/>
      </rPr>
      <t>10-5S-MME2</t>
    </r>
    <r>
      <rPr>
        <sz val="9"/>
        <rFont val="Arial"/>
        <family val="2"/>
        <charset val="238"/>
      </rPr>
      <t xml:space="preserve"> Metodyka nauczania matematyki na I i II etapie edukacji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</si>
</sst>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CC"/>
      <name val="Arial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name val="Czcionka tekstu podstawowego"/>
      <family val="2"/>
      <charset val="238"/>
    </font>
    <font>
      <sz val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i/>
      <sz val="9"/>
      <color rgb="FF0000CC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dashed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dashed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Down="1">
      <left/>
      <right/>
      <top style="medium">
        <color auto="1"/>
      </top>
      <bottom style="thin">
        <color auto="1"/>
      </bottom>
      <diagonal style="dashed">
        <color auto="1"/>
      </diagonal>
    </border>
    <border diagonalDown="1">
      <left/>
      <right/>
      <top style="thin">
        <color auto="1"/>
      </top>
      <bottom style="medium">
        <color auto="1"/>
      </bottom>
      <diagonal style="dashed">
        <color auto="1"/>
      </diagonal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0" fontId="1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6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0" xfId="0" applyFont="1"/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/>
    <xf numFmtId="0" fontId="1" fillId="0" borderId="51" xfId="0" applyFont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vertical="top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5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 applyAlignment="1">
      <alignment horizontal="center" vertical="center"/>
    </xf>
    <xf numFmtId="0" fontId="15" fillId="10" borderId="59" xfId="0" applyFont="1" applyFill="1" applyBorder="1" applyAlignment="1">
      <alignment horizontal="center" vertical="center" wrapText="1"/>
    </xf>
    <xf numFmtId="0" fontId="15" fillId="10" borderId="60" xfId="0" applyFont="1" applyFill="1" applyBorder="1" applyAlignment="1">
      <alignment horizontal="center" vertical="center" wrapText="1"/>
    </xf>
    <xf numFmtId="0" fontId="15" fillId="10" borderId="6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0" fontId="1" fillId="11" borderId="44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vertical="top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wrapText="1"/>
    </xf>
    <xf numFmtId="0" fontId="14" fillId="11" borderId="7" xfId="0" applyFont="1" applyFill="1" applyBorder="1" applyAlignment="1">
      <alignment wrapText="1"/>
    </xf>
    <xf numFmtId="0" fontId="16" fillId="11" borderId="53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55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vertical="top" wrapText="1"/>
    </xf>
    <xf numFmtId="0" fontId="1" fillId="11" borderId="53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top" wrapText="1"/>
    </xf>
    <xf numFmtId="0" fontId="1" fillId="11" borderId="51" xfId="0" applyFont="1" applyFill="1" applyBorder="1" applyAlignment="1">
      <alignment horizontal="center" vertical="center" wrapText="1"/>
    </xf>
    <xf numFmtId="0" fontId="1" fillId="11" borderId="52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1" fillId="11" borderId="69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59" xfId="0" applyFont="1" applyFill="1" applyBorder="1" applyAlignment="1">
      <alignment horizontal="center" vertical="center" wrapText="1"/>
    </xf>
    <xf numFmtId="0" fontId="1" fillId="11" borderId="60" xfId="0" applyFont="1" applyFill="1" applyBorder="1" applyAlignment="1">
      <alignment horizontal="center" vertical="center" wrapText="1"/>
    </xf>
    <xf numFmtId="0" fontId="1" fillId="11" borderId="61" xfId="0" applyFont="1" applyFill="1" applyBorder="1" applyAlignment="1">
      <alignment horizontal="center" vertical="center" wrapText="1"/>
    </xf>
    <xf numFmtId="0" fontId="1" fillId="11" borderId="7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vertical="top" wrapText="1"/>
    </xf>
    <xf numFmtId="0" fontId="1" fillId="0" borderId="63" xfId="0" applyFont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 wrapText="1"/>
    </xf>
    <xf numFmtId="0" fontId="1" fillId="12" borderId="42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vertical="top" wrapText="1"/>
    </xf>
    <xf numFmtId="0" fontId="1" fillId="0" borderId="6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12" borderId="59" xfId="0" applyFont="1" applyFill="1" applyBorder="1" applyAlignment="1">
      <alignment horizontal="center" vertical="center" wrapText="1"/>
    </xf>
    <xf numFmtId="0" fontId="1" fillId="12" borderId="60" xfId="0" applyFont="1" applyFill="1" applyBorder="1" applyAlignment="1">
      <alignment horizontal="center" vertical="center" wrapText="1"/>
    </xf>
    <xf numFmtId="0" fontId="1" fillId="12" borderId="61" xfId="0" applyFont="1" applyFill="1" applyBorder="1" applyAlignment="1">
      <alignment horizontal="center" vertical="center" wrapText="1"/>
    </xf>
    <xf numFmtId="0" fontId="15" fillId="10" borderId="71" xfId="0" applyFont="1" applyFill="1" applyBorder="1" applyAlignment="1">
      <alignment horizontal="center" vertical="center" wrapText="1"/>
    </xf>
    <xf numFmtId="0" fontId="15" fillId="10" borderId="72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5" fillId="10" borderId="7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12" borderId="65" xfId="0" applyFont="1" applyFill="1" applyBorder="1" applyAlignment="1">
      <alignment horizontal="center" vertical="center"/>
    </xf>
    <xf numFmtId="0" fontId="1" fillId="12" borderId="66" xfId="0" applyFont="1" applyFill="1" applyBorder="1" applyAlignment="1">
      <alignment horizontal="center" vertical="center"/>
    </xf>
    <xf numFmtId="0" fontId="1" fillId="12" borderId="67" xfId="0" applyFont="1" applyFill="1" applyBorder="1" applyAlignment="1">
      <alignment horizontal="center" vertical="center"/>
    </xf>
    <xf numFmtId="0" fontId="15" fillId="10" borderId="59" xfId="0" applyFont="1" applyFill="1" applyBorder="1" applyAlignment="1">
      <alignment horizontal="center" vertical="center"/>
    </xf>
    <xf numFmtId="0" fontId="15" fillId="10" borderId="60" xfId="0" applyFont="1" applyFill="1" applyBorder="1" applyAlignment="1">
      <alignment horizontal="center" vertical="center"/>
    </xf>
    <xf numFmtId="0" fontId="15" fillId="10" borderId="6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1" fillId="0" borderId="81" xfId="0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1" fillId="11" borderId="8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top" wrapText="1"/>
    </xf>
    <xf numFmtId="0" fontId="1" fillId="11" borderId="33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53" xfId="0" applyFont="1" applyFill="1" applyBorder="1" applyAlignment="1">
      <alignment horizontal="center" wrapText="1"/>
    </xf>
    <xf numFmtId="0" fontId="1" fillId="11" borderId="54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left" vertical="top" wrapText="1"/>
    </xf>
    <xf numFmtId="0" fontId="1" fillId="11" borderId="52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wrapText="1"/>
    </xf>
    <xf numFmtId="0" fontId="1" fillId="11" borderId="17" xfId="0" applyFont="1" applyFill="1" applyBorder="1" applyAlignment="1">
      <alignment wrapText="1"/>
    </xf>
    <xf numFmtId="0" fontId="1" fillId="11" borderId="19" xfId="0" applyFont="1" applyFill="1" applyBorder="1" applyAlignment="1">
      <alignment horizontal="center" vertical="center" wrapText="1"/>
    </xf>
    <xf numFmtId="0" fontId="18" fillId="10" borderId="59" xfId="0" applyFont="1" applyFill="1" applyBorder="1" applyAlignment="1">
      <alignment horizontal="center" vertical="center" wrapText="1"/>
    </xf>
    <xf numFmtId="0" fontId="18" fillId="10" borderId="60" xfId="0" applyFont="1" applyFill="1" applyBorder="1" applyAlignment="1">
      <alignment horizontal="center" vertical="center" wrapText="1"/>
    </xf>
    <xf numFmtId="0" fontId="18" fillId="10" borderId="61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/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84" xfId="0" applyFont="1" applyFill="1" applyBorder="1" applyAlignment="1">
      <alignment vertical="top" wrapText="1"/>
    </xf>
    <xf numFmtId="0" fontId="3" fillId="0" borderId="85" xfId="0" applyFont="1" applyFill="1" applyBorder="1" applyAlignment="1">
      <alignment vertical="top" wrapText="1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21" xfId="1" applyFont="1" applyFill="1" applyBorder="1" applyAlignment="1">
      <alignment wrapText="1"/>
    </xf>
    <xf numFmtId="0" fontId="3" fillId="0" borderId="13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56" xfId="1" applyFont="1" applyFill="1" applyBorder="1" applyAlignment="1">
      <alignment wrapText="1"/>
    </xf>
    <xf numFmtId="0" fontId="1" fillId="0" borderId="34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3" fillId="0" borderId="24" xfId="1" applyFont="1" applyFill="1" applyBorder="1" applyAlignment="1">
      <alignment wrapText="1"/>
    </xf>
    <xf numFmtId="0" fontId="1" fillId="0" borderId="25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0" fontId="1" fillId="0" borderId="69" xfId="1" applyFont="1" applyFill="1" applyBorder="1" applyAlignment="1">
      <alignment horizontal="center" vertical="center"/>
    </xf>
    <xf numFmtId="0" fontId="1" fillId="11" borderId="69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9" xfId="1" applyFont="1" applyBorder="1" applyAlignment="1">
      <alignment horizontal="center" vertical="center"/>
    </xf>
    <xf numFmtId="0" fontId="3" fillId="0" borderId="21" xfId="1" applyFont="1" applyBorder="1" applyAlignment="1">
      <alignment wrapText="1"/>
    </xf>
    <xf numFmtId="0" fontId="1" fillId="0" borderId="26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2" borderId="59" xfId="1" applyFont="1" applyFill="1" applyBorder="1" applyAlignment="1">
      <alignment horizontal="center" vertical="center"/>
    </xf>
    <xf numFmtId="0" fontId="9" fillId="10" borderId="59" xfId="0" applyFont="1" applyFill="1" applyBorder="1" applyAlignment="1">
      <alignment horizontal="center" vertical="center" wrapText="1"/>
    </xf>
    <xf numFmtId="0" fontId="9" fillId="10" borderId="60" xfId="0" applyFont="1" applyFill="1" applyBorder="1" applyAlignment="1">
      <alignment horizontal="center" vertical="center" wrapText="1"/>
    </xf>
    <xf numFmtId="0" fontId="9" fillId="10" borderId="61" xfId="0" applyFont="1" applyFill="1" applyBorder="1" applyAlignment="1">
      <alignment horizontal="center" vertical="center" wrapText="1"/>
    </xf>
    <xf numFmtId="0" fontId="1" fillId="0" borderId="65" xfId="0" applyFont="1" applyBorder="1"/>
    <xf numFmtId="0" fontId="1" fillId="2" borderId="2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12" borderId="59" xfId="1" applyFont="1" applyFill="1" applyBorder="1" applyAlignment="1">
      <alignment horizontal="center" vertical="center"/>
    </xf>
    <xf numFmtId="0" fontId="1" fillId="12" borderId="60" xfId="1" applyFont="1" applyFill="1" applyBorder="1" applyAlignment="1">
      <alignment horizontal="center" vertical="center"/>
    </xf>
    <xf numFmtId="0" fontId="1" fillId="12" borderId="61" xfId="1" applyFont="1" applyFill="1" applyBorder="1" applyAlignment="1">
      <alignment horizontal="center" vertical="center"/>
    </xf>
    <xf numFmtId="0" fontId="1" fillId="0" borderId="44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0" borderId="59" xfId="1" applyFont="1" applyBorder="1" applyAlignment="1">
      <alignment horizontal="center" vertical="center" wrapText="1"/>
    </xf>
    <xf numFmtId="0" fontId="1" fillId="0" borderId="60" xfId="1" applyFont="1" applyBorder="1" applyAlignment="1">
      <alignment horizontal="center" vertical="center" wrapText="1"/>
    </xf>
    <xf numFmtId="0" fontId="1" fillId="2" borderId="59" xfId="1" applyFont="1" applyFill="1" applyBorder="1" applyAlignment="1">
      <alignment horizontal="center" vertical="center" wrapText="1"/>
    </xf>
    <xf numFmtId="0" fontId="1" fillId="0" borderId="61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1" fillId="2" borderId="74" xfId="1" applyFont="1" applyFill="1" applyBorder="1" applyAlignment="1">
      <alignment horizontal="center" vertical="center" wrapText="1"/>
    </xf>
    <xf numFmtId="0" fontId="1" fillId="0" borderId="75" xfId="1" applyFont="1" applyBorder="1" applyAlignment="1">
      <alignment horizontal="center" vertical="center" wrapText="1"/>
    </xf>
    <xf numFmtId="0" fontId="1" fillId="0" borderId="76" xfId="1" applyFont="1" applyBorder="1" applyAlignment="1">
      <alignment horizontal="center" vertical="center" wrapText="1"/>
    </xf>
    <xf numFmtId="0" fontId="1" fillId="0" borderId="74" xfId="1" applyFont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74" xfId="1" applyFont="1" applyFill="1" applyBorder="1" applyAlignment="1">
      <alignment horizontal="center" vertical="center" wrapText="1"/>
    </xf>
    <xf numFmtId="0" fontId="1" fillId="0" borderId="75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11" borderId="69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left" vertical="top" wrapText="1"/>
    </xf>
    <xf numFmtId="0" fontId="1" fillId="0" borderId="34" xfId="1" applyFont="1" applyBorder="1" applyAlignment="1">
      <alignment horizontal="center" vertical="center" wrapText="1"/>
    </xf>
    <xf numFmtId="0" fontId="1" fillId="0" borderId="63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top" wrapText="1"/>
    </xf>
    <xf numFmtId="0" fontId="1" fillId="0" borderId="33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top" wrapText="1"/>
    </xf>
    <xf numFmtId="0" fontId="1" fillId="0" borderId="51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top" wrapText="1"/>
    </xf>
    <xf numFmtId="0" fontId="1" fillId="0" borderId="47" xfId="1" applyFont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top" wrapText="1"/>
    </xf>
    <xf numFmtId="0" fontId="1" fillId="0" borderId="69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0" fontId="1" fillId="0" borderId="5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top" wrapText="1"/>
    </xf>
    <xf numFmtId="0" fontId="1" fillId="0" borderId="57" xfId="1" applyFont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 wrapText="1"/>
    </xf>
    <xf numFmtId="0" fontId="1" fillId="12" borderId="59" xfId="1" applyFont="1" applyFill="1" applyBorder="1" applyAlignment="1">
      <alignment horizontal="center" vertical="center" wrapText="1"/>
    </xf>
    <xf numFmtId="0" fontId="1" fillId="12" borderId="60" xfId="1" applyFont="1" applyFill="1" applyBorder="1" applyAlignment="1">
      <alignment horizontal="center" vertical="center" wrapText="1"/>
    </xf>
    <xf numFmtId="0" fontId="1" fillId="12" borderId="61" xfId="1" applyFont="1" applyFill="1" applyBorder="1" applyAlignment="1">
      <alignment horizontal="center" vertical="center" wrapText="1"/>
    </xf>
    <xf numFmtId="0" fontId="1" fillId="12" borderId="74" xfId="1" applyFont="1" applyFill="1" applyBorder="1" applyAlignment="1">
      <alignment horizontal="center" vertical="center" wrapText="1"/>
    </xf>
    <xf numFmtId="0" fontId="1" fillId="12" borderId="75" xfId="1" applyFont="1" applyFill="1" applyBorder="1" applyAlignment="1">
      <alignment horizontal="center" vertical="center" wrapText="1"/>
    </xf>
    <xf numFmtId="0" fontId="1" fillId="12" borderId="76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4" borderId="1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3" fillId="11" borderId="21" xfId="0" applyFont="1" applyFill="1" applyBorder="1" applyAlignment="1">
      <alignment vertical="top" wrapText="1"/>
    </xf>
    <xf numFmtId="0" fontId="1" fillId="11" borderId="34" xfId="0" applyFont="1" applyFill="1" applyBorder="1" applyAlignment="1">
      <alignment horizontal="center" wrapText="1"/>
    </xf>
    <xf numFmtId="0" fontId="1" fillId="11" borderId="51" xfId="0" applyFont="1" applyFill="1" applyBorder="1" applyAlignment="1">
      <alignment horizontal="center" wrapText="1"/>
    </xf>
    <xf numFmtId="0" fontId="1" fillId="11" borderId="47" xfId="0" applyFont="1" applyFill="1" applyBorder="1" applyAlignment="1">
      <alignment horizontal="center" wrapText="1"/>
    </xf>
    <xf numFmtId="0" fontId="1" fillId="11" borderId="25" xfId="0" applyFont="1" applyFill="1" applyBorder="1" applyAlignment="1">
      <alignment horizontal="center" wrapText="1"/>
    </xf>
    <xf numFmtId="0" fontId="1" fillId="11" borderId="68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37" xfId="0" applyFont="1" applyBorder="1"/>
    <xf numFmtId="0" fontId="3" fillId="0" borderId="40" xfId="0" applyFont="1" applyBorder="1"/>
    <xf numFmtId="0" fontId="3" fillId="0" borderId="28" xfId="0" applyFont="1" applyBorder="1"/>
    <xf numFmtId="0" fontId="1" fillId="2" borderId="24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9" xfId="1" applyFont="1" applyBorder="1" applyAlignment="1">
      <alignment horizontal="center" vertical="center" wrapText="1"/>
    </xf>
    <xf numFmtId="0" fontId="1" fillId="0" borderId="90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wrapText="1"/>
    </xf>
    <xf numFmtId="0" fontId="3" fillId="0" borderId="88" xfId="0" applyFont="1" applyBorder="1"/>
    <xf numFmtId="0" fontId="3" fillId="0" borderId="71" xfId="0" applyFont="1" applyBorder="1"/>
    <xf numFmtId="0" fontId="1" fillId="0" borderId="72" xfId="1" applyFont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/>
    </xf>
    <xf numFmtId="0" fontId="3" fillId="0" borderId="24" xfId="1" applyFont="1" applyBorder="1" applyAlignment="1">
      <alignment horizontal="left" vertical="top" wrapText="1"/>
    </xf>
    <xf numFmtId="0" fontId="1" fillId="0" borderId="25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2" borderId="44" xfId="1" applyFont="1" applyFill="1" applyBorder="1" applyAlignment="1">
      <alignment horizontal="center" vertical="center" wrapText="1"/>
    </xf>
    <xf numFmtId="0" fontId="1" fillId="2" borderId="45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1" fillId="0" borderId="54" xfId="1" applyFont="1" applyBorder="1" applyAlignment="1">
      <alignment horizontal="center" vertical="center" wrapText="1"/>
    </xf>
    <xf numFmtId="0" fontId="1" fillId="11" borderId="78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43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11" borderId="21" xfId="0" applyFont="1" applyFill="1" applyBorder="1" applyAlignment="1">
      <alignment wrapText="1"/>
    </xf>
    <xf numFmtId="0" fontId="1" fillId="11" borderId="34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wrapText="1"/>
    </xf>
    <xf numFmtId="0" fontId="1" fillId="11" borderId="63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wrapText="1"/>
    </xf>
    <xf numFmtId="0" fontId="1" fillId="11" borderId="51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left" vertical="top" wrapText="1"/>
    </xf>
    <xf numFmtId="0" fontId="6" fillId="11" borderId="53" xfId="0" applyFont="1" applyFill="1" applyBorder="1" applyAlignment="1">
      <alignment horizontal="center" vertical="top" wrapText="1"/>
    </xf>
    <xf numFmtId="0" fontId="19" fillId="11" borderId="53" xfId="0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/>
    </xf>
    <xf numFmtId="0" fontId="19" fillId="11" borderId="54" xfId="0" applyFont="1" applyFill="1" applyBorder="1" applyAlignment="1">
      <alignment horizontal="center"/>
    </xf>
    <xf numFmtId="0" fontId="19" fillId="11" borderId="36" xfId="0" applyFont="1" applyFill="1" applyBorder="1"/>
    <xf numFmtId="0" fontId="19" fillId="11" borderId="37" xfId="0" applyFont="1" applyFill="1" applyBorder="1"/>
    <xf numFmtId="0" fontId="19" fillId="11" borderId="38" xfId="0" applyFont="1" applyFill="1" applyBorder="1"/>
    <xf numFmtId="0" fontId="11" fillId="11" borderId="10" xfId="0" applyFont="1" applyFill="1" applyBorder="1" applyAlignment="1">
      <alignment horizontal="left" vertical="top" wrapText="1"/>
    </xf>
    <xf numFmtId="0" fontId="6" fillId="11" borderId="33" xfId="0" applyFont="1" applyFill="1" applyBorder="1" applyAlignment="1">
      <alignment horizontal="center" vertical="top" wrapText="1"/>
    </xf>
    <xf numFmtId="0" fontId="19" fillId="11" borderId="33" xfId="0" applyFont="1" applyFill="1" applyBorder="1" applyAlignment="1">
      <alignment horizontal="center" wrapText="1"/>
    </xf>
    <xf numFmtId="0" fontId="20" fillId="11" borderId="33" xfId="0" applyFont="1" applyFill="1" applyBorder="1" applyAlignment="1">
      <alignment horizontal="center"/>
    </xf>
    <xf numFmtId="0" fontId="19" fillId="11" borderId="35" xfId="0" applyFont="1" applyFill="1" applyBorder="1" applyAlignment="1">
      <alignment horizontal="center" wrapText="1"/>
    </xf>
    <xf numFmtId="0" fontId="19" fillId="11" borderId="44" xfId="0" applyFont="1" applyFill="1" applyBorder="1" applyAlignment="1">
      <alignment wrapText="1"/>
    </xf>
    <xf numFmtId="0" fontId="19" fillId="11" borderId="40" xfId="0" applyFont="1" applyFill="1" applyBorder="1" applyAlignment="1">
      <alignment wrapText="1"/>
    </xf>
    <xf numFmtId="0" fontId="19" fillId="11" borderId="45" xfId="0" applyFont="1" applyFill="1" applyBorder="1" applyAlignment="1">
      <alignment wrapText="1"/>
    </xf>
    <xf numFmtId="0" fontId="11" fillId="11" borderId="10" xfId="0" applyFont="1" applyFill="1" applyBorder="1" applyAlignment="1">
      <alignment horizontal="left" wrapText="1"/>
    </xf>
    <xf numFmtId="0" fontId="19" fillId="11" borderId="35" xfId="0" applyFont="1" applyFill="1" applyBorder="1" applyAlignment="1">
      <alignment horizontal="center"/>
    </xf>
    <xf numFmtId="0" fontId="19" fillId="11" borderId="44" xfId="0" applyFont="1" applyFill="1" applyBorder="1"/>
    <xf numFmtId="0" fontId="19" fillId="11" borderId="40" xfId="0" applyFont="1" applyFill="1" applyBorder="1"/>
    <xf numFmtId="0" fontId="19" fillId="11" borderId="45" xfId="0" applyFont="1" applyFill="1" applyBorder="1"/>
    <xf numFmtId="0" fontId="11" fillId="11" borderId="13" xfId="0" applyFont="1" applyFill="1" applyBorder="1" applyAlignment="1">
      <alignment horizontal="left" wrapText="1"/>
    </xf>
    <xf numFmtId="0" fontId="6" fillId="11" borderId="51" xfId="0" applyFont="1" applyFill="1" applyBorder="1" applyAlignment="1">
      <alignment horizontal="center"/>
    </xf>
    <xf numFmtId="0" fontId="19" fillId="11" borderId="51" xfId="0" applyFont="1" applyFill="1" applyBorder="1" applyAlignment="1">
      <alignment horizontal="center"/>
    </xf>
    <xf numFmtId="0" fontId="20" fillId="11" borderId="51" xfId="0" applyFont="1" applyFill="1" applyBorder="1" applyAlignment="1">
      <alignment horizontal="center"/>
    </xf>
    <xf numFmtId="0" fontId="19" fillId="11" borderId="52" xfId="0" applyFont="1" applyFill="1" applyBorder="1" applyAlignment="1">
      <alignment horizontal="center"/>
    </xf>
    <xf numFmtId="0" fontId="19" fillId="11" borderId="27" xfId="0" applyFont="1" applyFill="1" applyBorder="1"/>
    <xf numFmtId="0" fontId="19" fillId="11" borderId="28" xfId="0" applyFont="1" applyFill="1" applyBorder="1"/>
    <xf numFmtId="0" fontId="19" fillId="11" borderId="29" xfId="0" applyFont="1" applyFill="1" applyBorder="1"/>
    <xf numFmtId="0" fontId="11" fillId="11" borderId="7" xfId="0" applyFont="1" applyFill="1" applyBorder="1" applyAlignment="1">
      <alignment horizontal="left" wrapText="1"/>
    </xf>
    <xf numFmtId="0" fontId="20" fillId="11" borderId="53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left"/>
    </xf>
    <xf numFmtId="0" fontId="6" fillId="11" borderId="51" xfId="0" applyFont="1" applyFill="1" applyBorder="1" applyAlignment="1">
      <alignment horizontal="center" vertical="top" wrapText="1"/>
    </xf>
    <xf numFmtId="0" fontId="19" fillId="11" borderId="51" xfId="0" applyFont="1" applyFill="1" applyBorder="1" applyAlignment="1">
      <alignment horizontal="center" wrapText="1"/>
    </xf>
    <xf numFmtId="0" fontId="19" fillId="11" borderId="52" xfId="0" applyFont="1" applyFill="1" applyBorder="1" applyAlignment="1">
      <alignment horizontal="center" wrapText="1"/>
    </xf>
    <xf numFmtId="0" fontId="19" fillId="11" borderId="27" xfId="0" applyFont="1" applyFill="1" applyBorder="1" applyAlignment="1">
      <alignment wrapText="1"/>
    </xf>
    <xf numFmtId="0" fontId="19" fillId="11" borderId="28" xfId="0" applyFont="1" applyFill="1" applyBorder="1" applyAlignment="1">
      <alignment wrapText="1"/>
    </xf>
    <xf numFmtId="0" fontId="19" fillId="11" borderId="29" xfId="0" applyFont="1" applyFill="1" applyBorder="1" applyAlignment="1">
      <alignment wrapText="1"/>
    </xf>
    <xf numFmtId="0" fontId="6" fillId="11" borderId="69" xfId="0" applyFont="1" applyFill="1" applyBorder="1" applyAlignment="1">
      <alignment horizontal="center" vertical="top" wrapText="1"/>
    </xf>
    <xf numFmtId="0" fontId="19" fillId="11" borderId="69" xfId="0" applyFont="1" applyFill="1" applyBorder="1" applyAlignment="1">
      <alignment horizontal="center"/>
    </xf>
    <xf numFmtId="0" fontId="19" fillId="11" borderId="69" xfId="0" applyFont="1" applyFill="1" applyBorder="1" applyAlignment="1">
      <alignment horizontal="center" wrapText="1"/>
    </xf>
    <xf numFmtId="0" fontId="19" fillId="11" borderId="26" xfId="0" applyFont="1" applyFill="1" applyBorder="1" applyAlignment="1">
      <alignment horizontal="center"/>
    </xf>
    <xf numFmtId="0" fontId="19" fillId="11" borderId="59" xfId="0" applyFont="1" applyFill="1" applyBorder="1"/>
    <xf numFmtId="0" fontId="19" fillId="11" borderId="60" xfId="0" applyFont="1" applyFill="1" applyBorder="1"/>
    <xf numFmtId="0" fontId="19" fillId="11" borderId="61" xfId="0" applyFont="1" applyFill="1" applyBorder="1"/>
    <xf numFmtId="0" fontId="6" fillId="11" borderId="34" xfId="0" applyFont="1" applyFill="1" applyBorder="1" applyAlignment="1">
      <alignment horizontal="center" vertical="top" wrapText="1"/>
    </xf>
    <xf numFmtId="0" fontId="19" fillId="11" borderId="34" xfId="0" applyFont="1" applyFill="1" applyBorder="1" applyAlignment="1">
      <alignment horizontal="center"/>
    </xf>
    <xf numFmtId="0" fontId="19" fillId="11" borderId="22" xfId="0" applyFont="1" applyFill="1" applyBorder="1" applyAlignment="1">
      <alignment horizontal="center"/>
    </xf>
    <xf numFmtId="0" fontId="19" fillId="11" borderId="41" xfId="0" applyFont="1" applyFill="1" applyBorder="1"/>
    <xf numFmtId="0" fontId="19" fillId="11" borderId="42" xfId="0" applyFont="1" applyFill="1" applyBorder="1"/>
    <xf numFmtId="0" fontId="19" fillId="11" borderId="43" xfId="0" applyFont="1" applyFill="1" applyBorder="1"/>
    <xf numFmtId="0" fontId="11" fillId="0" borderId="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6" fillId="0" borderId="53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20" fillId="0" borderId="51" xfId="0" applyFont="1" applyBorder="1" applyAlignment="1">
      <alignment horizont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/>
    <xf numFmtId="0" fontId="19" fillId="0" borderId="44" xfId="0" applyFont="1" applyBorder="1"/>
    <xf numFmtId="0" fontId="19" fillId="0" borderId="40" xfId="0" applyFont="1" applyBorder="1"/>
    <xf numFmtId="0" fontId="19" fillId="0" borderId="45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41" xfId="0" applyFont="1" applyBorder="1"/>
    <xf numFmtId="0" fontId="19" fillId="0" borderId="42" xfId="0" applyFont="1" applyBorder="1"/>
    <xf numFmtId="0" fontId="19" fillId="0" borderId="43" xfId="0" applyFont="1" applyBorder="1"/>
    <xf numFmtId="0" fontId="3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top" wrapText="1"/>
    </xf>
    <xf numFmtId="0" fontId="15" fillId="3" borderId="80" xfId="0" applyFont="1" applyFill="1" applyBorder="1" applyAlignment="1">
      <alignment horizontal="left" vertical="top" wrapText="1"/>
    </xf>
    <xf numFmtId="0" fontId="1" fillId="0" borderId="92" xfId="0" applyFont="1" applyBorder="1" applyAlignment="1">
      <alignment horizontal="center" vertical="center" wrapText="1"/>
    </xf>
    <xf numFmtId="0" fontId="3" fillId="0" borderId="118" xfId="0" applyFont="1" applyBorder="1" applyAlignment="1">
      <alignment vertical="top" wrapText="1"/>
    </xf>
    <xf numFmtId="0" fontId="1" fillId="2" borderId="92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3" fillId="0" borderId="20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5" fillId="3" borderId="117" xfId="0" applyFont="1" applyFill="1" applyBorder="1" applyAlignment="1">
      <alignment horizontal="left" vertical="top" wrapText="1"/>
    </xf>
    <xf numFmtId="0" fontId="3" fillId="11" borderId="17" xfId="0" applyFont="1" applyFill="1" applyBorder="1" applyAlignment="1" applyProtection="1">
      <alignment horizontal="left" vertical="top" wrapText="1"/>
      <protection locked="0"/>
    </xf>
    <xf numFmtId="0" fontId="3" fillId="11" borderId="21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left" vertical="top" wrapText="1"/>
    </xf>
    <xf numFmtId="0" fontId="3" fillId="11" borderId="20" xfId="0" applyFont="1" applyFill="1" applyBorder="1" applyAlignment="1">
      <alignment vertical="top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94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vertical="top" wrapText="1"/>
    </xf>
    <xf numFmtId="0" fontId="1" fillId="11" borderId="10" xfId="0" applyFont="1" applyFill="1" applyBorder="1" applyAlignment="1">
      <alignment horizontal="center" vertical="center" wrapText="1"/>
    </xf>
    <xf numFmtId="0" fontId="3" fillId="11" borderId="86" xfId="0" applyFont="1" applyFill="1" applyBorder="1"/>
    <xf numFmtId="0" fontId="3" fillId="11" borderId="67" xfId="0" applyFont="1" applyFill="1" applyBorder="1"/>
    <xf numFmtId="0" fontId="3" fillId="11" borderId="66" xfId="0" applyFont="1" applyFill="1" applyBorder="1"/>
    <xf numFmtId="0" fontId="1" fillId="11" borderId="6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vertical="top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horizontal="center" vertical="center"/>
    </xf>
    <xf numFmtId="0" fontId="3" fillId="11" borderId="86" xfId="0" applyFont="1" applyFill="1" applyBorder="1" applyAlignment="1">
      <alignment vertical="top" wrapText="1"/>
    </xf>
    <xf numFmtId="0" fontId="3" fillId="11" borderId="65" xfId="0" applyFont="1" applyFill="1" applyBorder="1"/>
    <xf numFmtId="0" fontId="1" fillId="11" borderId="44" xfId="0" applyFont="1" applyFill="1" applyBorder="1"/>
    <xf numFmtId="0" fontId="21" fillId="11" borderId="5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6" fillId="0" borderId="5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19" borderId="3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19" borderId="40" xfId="0" applyFont="1" applyFill="1" applyBorder="1" applyAlignment="1">
      <alignment horizontal="center" vertical="center" wrapText="1"/>
    </xf>
    <xf numFmtId="0" fontId="16" fillId="19" borderId="45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19" borderId="44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12" borderId="59" xfId="0" applyFont="1" applyFill="1" applyBorder="1" applyAlignment="1">
      <alignment horizontal="center" vertical="center" wrapText="1"/>
    </xf>
    <xf numFmtId="0" fontId="16" fillId="12" borderId="60" xfId="0" applyFont="1" applyFill="1" applyBorder="1" applyAlignment="1">
      <alignment horizontal="center" vertical="center" wrapText="1"/>
    </xf>
    <xf numFmtId="0" fontId="16" fillId="12" borderId="61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19" borderId="60" xfId="0" applyFont="1" applyFill="1" applyBorder="1" applyAlignment="1">
      <alignment horizontal="center" vertical="center" wrapText="1"/>
    </xf>
    <xf numFmtId="0" fontId="16" fillId="19" borderId="61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12" borderId="65" xfId="0" applyFont="1" applyFill="1" applyBorder="1" applyAlignment="1">
      <alignment horizontal="center" vertical="center" wrapText="1"/>
    </xf>
    <xf numFmtId="0" fontId="16" fillId="12" borderId="66" xfId="0" applyFont="1" applyFill="1" applyBorder="1" applyAlignment="1">
      <alignment horizontal="center" vertical="center" wrapText="1"/>
    </xf>
    <xf numFmtId="0" fontId="16" fillId="12" borderId="67" xfId="0" applyFont="1" applyFill="1" applyBorder="1" applyAlignment="1">
      <alignment horizontal="center" vertical="center" wrapText="1"/>
    </xf>
    <xf numFmtId="0" fontId="18" fillId="10" borderId="59" xfId="0" applyFont="1" applyFill="1" applyBorder="1" applyAlignment="1">
      <alignment horizontal="center" wrapText="1"/>
    </xf>
    <xf numFmtId="0" fontId="18" fillId="10" borderId="60" xfId="0" applyFont="1" applyFill="1" applyBorder="1" applyAlignment="1">
      <alignment horizontal="center" wrapText="1"/>
    </xf>
    <xf numFmtId="0" fontId="18" fillId="10" borderId="6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/>
    <xf numFmtId="0" fontId="1" fillId="0" borderId="12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1" fillId="0" borderId="8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1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5" fillId="11" borderId="0" xfId="0" applyFont="1" applyFill="1" applyBorder="1" applyAlignment="1">
      <alignment horizontal="left" vertical="top" wrapText="1"/>
    </xf>
    <xf numFmtId="0" fontId="15" fillId="11" borderId="0" xfId="0" applyFont="1" applyFill="1" applyBorder="1" applyAlignment="1">
      <alignment horizontal="center" vertical="center" wrapText="1"/>
    </xf>
    <xf numFmtId="0" fontId="3" fillId="11" borderId="0" xfId="0" applyFont="1" applyFill="1"/>
    <xf numFmtId="0" fontId="5" fillId="0" borderId="0" xfId="0" applyFont="1" applyFill="1"/>
    <xf numFmtId="0" fontId="13" fillId="0" borderId="0" xfId="0" applyFont="1" applyFill="1"/>
    <xf numFmtId="0" fontId="1" fillId="0" borderId="0" xfId="0" applyFont="1" applyFill="1"/>
    <xf numFmtId="0" fontId="12" fillId="0" borderId="0" xfId="0" applyFont="1" applyFill="1"/>
    <xf numFmtId="0" fontId="3" fillId="0" borderId="0" xfId="0" applyFont="1" applyFill="1" applyAlignment="1">
      <alignment wrapText="1"/>
    </xf>
    <xf numFmtId="0" fontId="1" fillId="11" borderId="10" xfId="0" applyFont="1" applyFill="1" applyBorder="1" applyAlignment="1">
      <alignment vertical="top" wrapText="1"/>
    </xf>
    <xf numFmtId="0" fontId="1" fillId="11" borderId="24" xfId="0" applyFont="1" applyFill="1" applyBorder="1" applyAlignment="1">
      <alignment vertical="top" wrapText="1"/>
    </xf>
    <xf numFmtId="0" fontId="1" fillId="11" borderId="13" xfId="0" applyFont="1" applyFill="1" applyBorder="1" applyAlignment="1">
      <alignment vertical="top" wrapText="1"/>
    </xf>
    <xf numFmtId="0" fontId="1" fillId="0" borderId="6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" fillId="11" borderId="57" xfId="0" applyFont="1" applyFill="1" applyBorder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 wrapText="1"/>
    </xf>
    <xf numFmtId="0" fontId="1" fillId="11" borderId="58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11" borderId="67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0" fontId="1" fillId="11" borderId="65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49" xfId="0" applyFont="1" applyFill="1" applyBorder="1" applyAlignment="1">
      <alignment horizontal="center" vertical="center" wrapText="1"/>
    </xf>
    <xf numFmtId="0" fontId="1" fillId="11" borderId="66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92" xfId="0" applyFont="1" applyFill="1" applyBorder="1" applyAlignment="1">
      <alignment horizontal="center" vertical="center" wrapText="1"/>
    </xf>
    <xf numFmtId="0" fontId="1" fillId="11" borderId="93" xfId="0" applyFont="1" applyFill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" fillId="11" borderId="56" xfId="0" applyFont="1" applyFill="1" applyBorder="1" applyAlignment="1">
      <alignment vertical="top" wrapText="1"/>
    </xf>
    <xf numFmtId="0" fontId="1" fillId="11" borderId="62" xfId="0" applyFont="1" applyFill="1" applyBorder="1" applyAlignment="1">
      <alignment vertical="top" wrapText="1"/>
    </xf>
    <xf numFmtId="0" fontId="14" fillId="11" borderId="21" xfId="0" applyFont="1" applyFill="1" applyBorder="1" applyAlignment="1">
      <alignment vertical="top" wrapText="1"/>
    </xf>
    <xf numFmtId="0" fontId="1" fillId="11" borderId="7" xfId="0" applyFont="1" applyFill="1" applyBorder="1" applyAlignment="1">
      <alignment vertical="top" wrapText="1"/>
    </xf>
    <xf numFmtId="0" fontId="1" fillId="21" borderId="40" xfId="0" applyFont="1" applyFill="1" applyBorder="1" applyAlignment="1">
      <alignment horizontal="center" vertical="center" wrapText="1"/>
    </xf>
    <xf numFmtId="0" fontId="1" fillId="21" borderId="4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21" borderId="59" xfId="0" applyFont="1" applyFill="1" applyBorder="1" applyAlignment="1">
      <alignment horizontal="center" vertical="center" wrapText="1"/>
    </xf>
    <xf numFmtId="0" fontId="1" fillId="21" borderId="60" xfId="0" applyFont="1" applyFill="1" applyBorder="1" applyAlignment="1">
      <alignment horizontal="center" vertical="center" wrapText="1"/>
    </xf>
    <xf numFmtId="0" fontId="1" fillId="21" borderId="61" xfId="0" applyFont="1" applyFill="1" applyBorder="1" applyAlignment="1">
      <alignment horizontal="center" vertical="center" wrapText="1"/>
    </xf>
    <xf numFmtId="0" fontId="1" fillId="21" borderId="41" xfId="0" applyFont="1" applyFill="1" applyBorder="1" applyAlignment="1">
      <alignment horizontal="center" vertical="center" wrapText="1"/>
    </xf>
    <xf numFmtId="0" fontId="1" fillId="21" borderId="42" xfId="0" applyFont="1" applyFill="1" applyBorder="1" applyAlignment="1">
      <alignment horizontal="center" vertical="center" wrapText="1"/>
    </xf>
    <xf numFmtId="0" fontId="1" fillId="21" borderId="4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" fillId="21" borderId="70" xfId="0" applyFont="1" applyFill="1" applyBorder="1" applyAlignment="1">
      <alignment horizontal="center" vertical="center" wrapText="1"/>
    </xf>
    <xf numFmtId="0" fontId="1" fillId="21" borderId="46" xfId="0" applyFont="1" applyFill="1" applyBorder="1" applyAlignment="1">
      <alignment horizontal="center" vertical="center" wrapText="1"/>
    </xf>
    <xf numFmtId="0" fontId="1" fillId="21" borderId="39" xfId="0" applyFont="1" applyFill="1" applyBorder="1" applyAlignment="1">
      <alignment horizontal="center" vertical="center" wrapText="1"/>
    </xf>
    <xf numFmtId="0" fontId="1" fillId="21" borderId="65" xfId="0" applyFont="1" applyFill="1" applyBorder="1" applyAlignment="1">
      <alignment horizontal="center" vertical="center"/>
    </xf>
    <xf numFmtId="0" fontId="1" fillId="21" borderId="66" xfId="0" applyFont="1" applyFill="1" applyBorder="1" applyAlignment="1">
      <alignment horizontal="center" vertical="center"/>
    </xf>
    <xf numFmtId="0" fontId="1" fillId="21" borderId="6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17" fillId="0" borderId="86" xfId="0" applyFont="1" applyFill="1" applyBorder="1" applyAlignment="1">
      <alignment horizontal="left" vertical="top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7" xfId="0" applyFont="1" applyFill="1" applyBorder="1" applyAlignment="1">
      <alignment vertical="top" wrapText="1"/>
    </xf>
    <xf numFmtId="0" fontId="19" fillId="0" borderId="36" xfId="0" applyFont="1" applyFill="1" applyBorder="1"/>
    <xf numFmtId="0" fontId="19" fillId="0" borderId="37" xfId="0" applyFont="1" applyFill="1" applyBorder="1"/>
    <xf numFmtId="0" fontId="19" fillId="0" borderId="38" xfId="0" applyFont="1" applyFill="1" applyBorder="1"/>
    <xf numFmtId="0" fontId="19" fillId="0" borderId="44" xfId="0" applyFont="1" applyFill="1" applyBorder="1" applyAlignment="1">
      <alignment wrapText="1"/>
    </xf>
    <xf numFmtId="0" fontId="19" fillId="0" borderId="40" xfId="0" applyFont="1" applyFill="1" applyBorder="1" applyAlignment="1">
      <alignment wrapText="1"/>
    </xf>
    <xf numFmtId="0" fontId="19" fillId="0" borderId="45" xfId="0" applyFont="1" applyFill="1" applyBorder="1" applyAlignment="1">
      <alignment wrapText="1"/>
    </xf>
    <xf numFmtId="0" fontId="19" fillId="0" borderId="44" xfId="0" applyFont="1" applyFill="1" applyBorder="1"/>
    <xf numFmtId="0" fontId="19" fillId="0" borderId="40" xfId="0" applyFont="1" applyFill="1" applyBorder="1"/>
    <xf numFmtId="0" fontId="19" fillId="0" borderId="45" xfId="0" applyFont="1" applyFill="1" applyBorder="1"/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9" xfId="0" applyFont="1" applyFill="1" applyBorder="1"/>
    <xf numFmtId="0" fontId="19" fillId="0" borderId="34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" fillId="22" borderId="59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60" xfId="0" applyFont="1" applyFill="1" applyBorder="1" applyAlignment="1">
      <alignment horizontal="center" vertical="center" wrapText="1"/>
    </xf>
    <xf numFmtId="0" fontId="1" fillId="22" borderId="61" xfId="0" applyFont="1" applyFill="1" applyBorder="1" applyAlignment="1">
      <alignment horizontal="center" vertical="center" wrapText="1"/>
    </xf>
    <xf numFmtId="0" fontId="1" fillId="22" borderId="42" xfId="0" applyFont="1" applyFill="1" applyBorder="1" applyAlignment="1">
      <alignment horizontal="center" vertical="center" wrapText="1"/>
    </xf>
    <xf numFmtId="0" fontId="1" fillId="22" borderId="43" xfId="0" applyFont="1" applyFill="1" applyBorder="1" applyAlignment="1">
      <alignment horizontal="center" vertical="center" wrapText="1"/>
    </xf>
    <xf numFmtId="0" fontId="1" fillId="22" borderId="46" xfId="0" applyFont="1" applyFill="1" applyBorder="1" applyAlignment="1">
      <alignment horizontal="center" vertical="center" wrapText="1"/>
    </xf>
    <xf numFmtId="0" fontId="1" fillId="22" borderId="40" xfId="0" applyFont="1" applyFill="1" applyBorder="1" applyAlignment="1">
      <alignment horizontal="center" vertical="center" wrapText="1"/>
    </xf>
    <xf numFmtId="0" fontId="1" fillId="22" borderId="45" xfId="0" applyFont="1" applyFill="1" applyBorder="1" applyAlignment="1">
      <alignment horizontal="center" vertical="center" wrapText="1"/>
    </xf>
    <xf numFmtId="0" fontId="1" fillId="22" borderId="39" xfId="0" applyFont="1" applyFill="1" applyBorder="1" applyAlignment="1">
      <alignment horizontal="center" vertical="center" wrapText="1"/>
    </xf>
    <xf numFmtId="0" fontId="1" fillId="22" borderId="59" xfId="1" applyFont="1" applyFill="1" applyBorder="1" applyAlignment="1">
      <alignment horizontal="center" vertical="center"/>
    </xf>
    <xf numFmtId="0" fontId="1" fillId="22" borderId="60" xfId="1" applyFont="1" applyFill="1" applyBorder="1" applyAlignment="1">
      <alignment horizontal="center" vertical="center"/>
    </xf>
    <xf numFmtId="0" fontId="1" fillId="22" borderId="61" xfId="1" applyFont="1" applyFill="1" applyBorder="1" applyAlignment="1">
      <alignment horizontal="center" vertical="center"/>
    </xf>
    <xf numFmtId="0" fontId="1" fillId="22" borderId="59" xfId="1" applyFont="1" applyFill="1" applyBorder="1" applyAlignment="1">
      <alignment horizontal="center" vertical="center" wrapText="1"/>
    </xf>
    <xf numFmtId="0" fontId="1" fillId="22" borderId="60" xfId="1" applyFont="1" applyFill="1" applyBorder="1" applyAlignment="1">
      <alignment horizontal="center" vertical="center" wrapText="1"/>
    </xf>
    <xf numFmtId="0" fontId="1" fillId="22" borderId="61" xfId="1" applyFont="1" applyFill="1" applyBorder="1" applyAlignment="1">
      <alignment horizontal="center" vertical="center" wrapText="1"/>
    </xf>
    <xf numFmtId="0" fontId="1" fillId="22" borderId="74" xfId="1" applyFont="1" applyFill="1" applyBorder="1" applyAlignment="1">
      <alignment horizontal="center" vertical="center" wrapText="1"/>
    </xf>
    <xf numFmtId="0" fontId="1" fillId="22" borderId="75" xfId="1" applyFont="1" applyFill="1" applyBorder="1" applyAlignment="1">
      <alignment horizontal="center" vertical="center" wrapText="1"/>
    </xf>
    <xf numFmtId="0" fontId="1" fillId="22" borderId="76" xfId="1" applyFont="1" applyFill="1" applyBorder="1" applyAlignment="1">
      <alignment horizontal="center" vertical="center" wrapText="1"/>
    </xf>
    <xf numFmtId="0" fontId="16" fillId="22" borderId="59" xfId="0" applyFont="1" applyFill="1" applyBorder="1" applyAlignment="1">
      <alignment horizontal="center" vertical="center" wrapText="1"/>
    </xf>
    <xf numFmtId="0" fontId="16" fillId="22" borderId="60" xfId="0" applyFont="1" applyFill="1" applyBorder="1" applyAlignment="1">
      <alignment horizontal="center" vertical="center" wrapText="1"/>
    </xf>
    <xf numFmtId="0" fontId="16" fillId="22" borderId="61" xfId="0" applyFont="1" applyFill="1" applyBorder="1" applyAlignment="1">
      <alignment horizontal="center" vertical="center" wrapText="1"/>
    </xf>
    <xf numFmtId="0" fontId="16" fillId="22" borderId="65" xfId="0" applyFont="1" applyFill="1" applyBorder="1" applyAlignment="1">
      <alignment horizontal="center" vertical="center" wrapText="1"/>
    </xf>
    <xf numFmtId="0" fontId="16" fillId="22" borderId="66" xfId="0" applyFont="1" applyFill="1" applyBorder="1" applyAlignment="1">
      <alignment horizontal="center" vertical="center" wrapText="1"/>
    </xf>
    <xf numFmtId="0" fontId="16" fillId="22" borderId="67" xfId="0" applyFont="1" applyFill="1" applyBorder="1" applyAlignment="1">
      <alignment horizontal="center" vertical="center" wrapText="1"/>
    </xf>
    <xf numFmtId="0" fontId="19" fillId="22" borderId="59" xfId="0" applyFont="1" applyFill="1" applyBorder="1"/>
    <xf numFmtId="0" fontId="19" fillId="22" borderId="60" xfId="0" applyFont="1" applyFill="1" applyBorder="1"/>
    <xf numFmtId="0" fontId="19" fillId="22" borderId="61" xfId="0" applyFont="1" applyFill="1" applyBorder="1"/>
    <xf numFmtId="0" fontId="19" fillId="22" borderId="41" xfId="0" applyFont="1" applyFill="1" applyBorder="1"/>
    <xf numFmtId="0" fontId="19" fillId="22" borderId="42" xfId="0" applyFont="1" applyFill="1" applyBorder="1"/>
    <xf numFmtId="0" fontId="19" fillId="22" borderId="43" xfId="0" applyFont="1" applyFill="1" applyBorder="1"/>
    <xf numFmtId="0" fontId="19" fillId="22" borderId="27" xfId="0" applyFont="1" applyFill="1" applyBorder="1"/>
    <xf numFmtId="0" fontId="19" fillId="22" borderId="28" xfId="0" applyFont="1" applyFill="1" applyBorder="1"/>
    <xf numFmtId="0" fontId="19" fillId="22" borderId="29" xfId="0" applyFont="1" applyFill="1" applyBorder="1"/>
    <xf numFmtId="0" fontId="21" fillId="11" borderId="54" xfId="0" applyFont="1" applyFill="1" applyBorder="1" applyAlignment="1">
      <alignment horizontal="center"/>
    </xf>
    <xf numFmtId="0" fontId="21" fillId="11" borderId="35" xfId="0" applyFont="1" applyFill="1" applyBorder="1" applyAlignment="1">
      <alignment horizontal="center"/>
    </xf>
    <xf numFmtId="0" fontId="21" fillId="11" borderId="52" xfId="0" applyFont="1" applyFill="1" applyBorder="1" applyAlignment="1">
      <alignment horizontal="center"/>
    </xf>
    <xf numFmtId="0" fontId="21" fillId="11" borderId="22" xfId="0" applyFont="1" applyFill="1" applyBorder="1" applyAlignment="1">
      <alignment horizontal="center"/>
    </xf>
    <xf numFmtId="0" fontId="1" fillId="22" borderId="27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22" borderId="29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49" fontId="1" fillId="11" borderId="5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11" fillId="0" borderId="62" xfId="0" applyFont="1" applyBorder="1" applyAlignment="1">
      <alignment vertical="top" wrapText="1"/>
    </xf>
    <xf numFmtId="0" fontId="1" fillId="11" borderId="63" xfId="0" applyFont="1" applyFill="1" applyBorder="1" applyAlignment="1">
      <alignment horizontal="center" vertical="center" wrapText="1"/>
    </xf>
    <xf numFmtId="0" fontId="3" fillId="9" borderId="106" xfId="0" applyFont="1" applyFill="1" applyBorder="1" applyAlignment="1">
      <alignment horizontal="center" wrapText="1"/>
    </xf>
    <xf numFmtId="0" fontId="4" fillId="9" borderId="82" xfId="0" applyFont="1" applyFill="1" applyBorder="1" applyAlignment="1">
      <alignment horizontal="center" wrapText="1"/>
    </xf>
    <xf numFmtId="0" fontId="4" fillId="9" borderId="10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15" borderId="106" xfId="0" applyFont="1" applyFill="1" applyBorder="1" applyAlignment="1">
      <alignment horizontal="center" wrapText="1"/>
    </xf>
    <xf numFmtId="0" fontId="3" fillId="15" borderId="82" xfId="0" applyFont="1" applyFill="1" applyBorder="1" applyAlignment="1">
      <alignment horizontal="center" wrapText="1"/>
    </xf>
    <xf numFmtId="0" fontId="3" fillId="15" borderId="107" xfId="0" applyFont="1" applyFill="1" applyBorder="1" applyAlignment="1">
      <alignment horizontal="center" wrapText="1"/>
    </xf>
    <xf numFmtId="0" fontId="1" fillId="0" borderId="69" xfId="0" applyFont="1" applyBorder="1" applyAlignment="1">
      <alignment horizontal="center" vertical="center" wrapText="1"/>
    </xf>
    <xf numFmtId="0" fontId="15" fillId="10" borderId="95" xfId="0" applyFont="1" applyFill="1" applyBorder="1" applyAlignment="1">
      <alignment horizontal="left" vertical="top" wrapText="1"/>
    </xf>
    <xf numFmtId="0" fontId="15" fillId="10" borderId="96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97" xfId="0" applyFont="1" applyFill="1" applyBorder="1" applyAlignment="1">
      <alignment horizontal="center" vertical="center" wrapText="1"/>
    </xf>
    <xf numFmtId="0" fontId="15" fillId="10" borderId="98" xfId="0" applyFont="1" applyFill="1" applyBorder="1" applyAlignment="1">
      <alignment horizontal="center" vertical="center" wrapText="1"/>
    </xf>
    <xf numFmtId="0" fontId="15" fillId="10" borderId="99" xfId="0" applyFont="1" applyFill="1" applyBorder="1" applyAlignment="1">
      <alignment horizontal="center" vertical="center" wrapText="1"/>
    </xf>
    <xf numFmtId="0" fontId="15" fillId="13" borderId="100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top" wrapText="1"/>
    </xf>
    <xf numFmtId="0" fontId="15" fillId="10" borderId="80" xfId="0" applyFont="1" applyFill="1" applyBorder="1" applyAlignment="1">
      <alignment horizontal="left" vertical="top" wrapText="1"/>
    </xf>
    <xf numFmtId="0" fontId="15" fillId="13" borderId="101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106" xfId="0" applyFont="1" applyFill="1" applyBorder="1" applyAlignment="1">
      <alignment horizontal="center" vertical="center" wrapText="1"/>
    </xf>
    <xf numFmtId="0" fontId="15" fillId="13" borderId="82" xfId="0" applyFont="1" applyFill="1" applyBorder="1" applyAlignment="1">
      <alignment horizontal="center" vertical="center" wrapText="1"/>
    </xf>
    <xf numFmtId="0" fontId="15" fillId="13" borderId="107" xfId="0" applyFont="1" applyFill="1" applyBorder="1" applyAlignment="1">
      <alignment horizontal="center" vertical="center" wrapText="1"/>
    </xf>
    <xf numFmtId="0" fontId="16" fillId="16" borderId="106" xfId="0" applyFont="1" applyFill="1" applyBorder="1" applyAlignment="1">
      <alignment horizontal="center" vertical="top" wrapText="1"/>
    </xf>
    <xf numFmtId="0" fontId="16" fillId="16" borderId="82" xfId="0" applyFont="1" applyFill="1" applyBorder="1" applyAlignment="1">
      <alignment horizontal="center" vertical="top" wrapText="1"/>
    </xf>
    <xf numFmtId="0" fontId="16" fillId="16" borderId="107" xfId="0" applyFont="1" applyFill="1" applyBorder="1" applyAlignment="1">
      <alignment horizontal="center" vertical="top" wrapText="1"/>
    </xf>
    <xf numFmtId="0" fontId="15" fillId="10" borderId="117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top" wrapText="1"/>
    </xf>
    <xf numFmtId="0" fontId="16" fillId="15" borderId="53" xfId="0" applyFont="1" applyFill="1" applyBorder="1" applyAlignment="1">
      <alignment horizontal="center" vertical="top" wrapText="1"/>
    </xf>
    <xf numFmtId="0" fontId="16" fillId="15" borderId="8" xfId="0" applyFont="1" applyFill="1" applyBorder="1" applyAlignment="1">
      <alignment horizontal="center" vertical="top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62" xfId="0" applyFont="1" applyFill="1" applyBorder="1" applyAlignment="1">
      <alignment horizontal="center" vertical="center" wrapText="1"/>
    </xf>
    <xf numFmtId="0" fontId="1" fillId="11" borderId="56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vertical="top" wrapText="1"/>
    </xf>
    <xf numFmtId="0" fontId="18" fillId="10" borderId="53" xfId="0" applyFont="1" applyFill="1" applyBorder="1" applyAlignment="1">
      <alignment vertical="top" wrapText="1"/>
    </xf>
    <xf numFmtId="0" fontId="18" fillId="10" borderId="54" xfId="0" applyFont="1" applyFill="1" applyBorder="1" applyAlignment="1">
      <alignment vertical="top" wrapText="1"/>
    </xf>
    <xf numFmtId="0" fontId="1" fillId="11" borderId="87" xfId="0" applyFont="1" applyFill="1" applyBorder="1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" fillId="11" borderId="57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 wrapText="1"/>
    </xf>
    <xf numFmtId="0" fontId="1" fillId="11" borderId="58" xfId="0" applyFont="1" applyFill="1" applyBorder="1" applyAlignment="1">
      <alignment horizontal="center" vertical="center" wrapText="1"/>
    </xf>
    <xf numFmtId="0" fontId="1" fillId="11" borderId="103" xfId="0" applyFont="1" applyFill="1" applyBorder="1" applyAlignment="1">
      <alignment horizontal="center" vertical="center" wrapText="1"/>
    </xf>
    <xf numFmtId="0" fontId="1" fillId="11" borderId="104" xfId="0" applyFont="1" applyFill="1" applyBorder="1" applyAlignment="1">
      <alignment horizontal="center" vertical="center" wrapText="1"/>
    </xf>
    <xf numFmtId="0" fontId="1" fillId="11" borderId="105" xfId="0" applyFont="1" applyFill="1" applyBorder="1" applyAlignment="1">
      <alignment horizontal="center" vertical="center" wrapText="1"/>
    </xf>
    <xf numFmtId="0" fontId="1" fillId="11" borderId="111" xfId="0" applyFont="1" applyFill="1" applyBorder="1" applyAlignment="1">
      <alignment horizontal="center" vertical="center" wrapText="1"/>
    </xf>
    <xf numFmtId="0" fontId="1" fillId="11" borderId="112" xfId="0" applyFont="1" applyFill="1" applyBorder="1" applyAlignment="1">
      <alignment horizontal="center" vertical="center" wrapText="1"/>
    </xf>
    <xf numFmtId="0" fontId="1" fillId="11" borderId="113" xfId="0" applyFont="1" applyFill="1" applyBorder="1" applyAlignment="1">
      <alignment horizontal="center" vertical="center" wrapText="1"/>
    </xf>
    <xf numFmtId="0" fontId="1" fillId="11" borderId="114" xfId="0" applyFont="1" applyFill="1" applyBorder="1" applyAlignment="1">
      <alignment horizontal="center" vertical="center" wrapText="1"/>
    </xf>
    <xf numFmtId="0" fontId="18" fillId="10" borderId="119" xfId="0" applyFont="1" applyFill="1" applyBorder="1" applyAlignment="1">
      <alignment horizontal="center" wrapText="1"/>
    </xf>
    <xf numFmtId="0" fontId="18" fillId="10" borderId="120" xfId="0" applyFont="1" applyFill="1" applyBorder="1" applyAlignment="1">
      <alignment horizont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97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vertical="top" wrapText="1"/>
    </xf>
    <xf numFmtId="0" fontId="18" fillId="10" borderId="51" xfId="0" applyFont="1" applyFill="1" applyBorder="1" applyAlignment="1">
      <alignment vertical="top" wrapText="1"/>
    </xf>
    <xf numFmtId="0" fontId="18" fillId="10" borderId="52" xfId="0" applyFont="1" applyFill="1" applyBorder="1" applyAlignment="1">
      <alignment vertical="top" wrapText="1"/>
    </xf>
    <xf numFmtId="0" fontId="18" fillId="13" borderId="17" xfId="0" applyFont="1" applyFill="1" applyBorder="1" applyAlignment="1">
      <alignment horizontal="center" wrapText="1"/>
    </xf>
    <xf numFmtId="0" fontId="18" fillId="13" borderId="69" xfId="0" applyFont="1" applyFill="1" applyBorder="1" applyAlignment="1">
      <alignment horizontal="center" wrapText="1"/>
    </xf>
    <xf numFmtId="0" fontId="18" fillId="13" borderId="18" xfId="0" applyFont="1" applyFill="1" applyBorder="1" applyAlignment="1">
      <alignment horizont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5" fillId="10" borderId="95" xfId="0" applyFont="1" applyFill="1" applyBorder="1" applyAlignment="1">
      <alignment horizontal="left"/>
    </xf>
    <xf numFmtId="0" fontId="15" fillId="10" borderId="96" xfId="0" applyFont="1" applyFill="1" applyBorder="1" applyAlignment="1">
      <alignment horizontal="left"/>
    </xf>
    <xf numFmtId="0" fontId="15" fillId="10" borderId="115" xfId="0" applyFont="1" applyFill="1" applyBorder="1" applyAlignment="1">
      <alignment horizontal="left"/>
    </xf>
    <xf numFmtId="0" fontId="1" fillId="0" borderId="10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5" fillId="10" borderId="95" xfId="0" applyFont="1" applyFill="1" applyBorder="1" applyAlignment="1">
      <alignment horizontal="left" wrapText="1"/>
    </xf>
    <xf numFmtId="0" fontId="15" fillId="10" borderId="96" xfId="0" applyFont="1" applyFill="1" applyBorder="1" applyAlignment="1">
      <alignment horizontal="left" wrapText="1"/>
    </xf>
    <xf numFmtId="0" fontId="15" fillId="10" borderId="115" xfId="0" applyFont="1" applyFill="1" applyBorder="1" applyAlignment="1">
      <alignment horizontal="left" wrapText="1"/>
    </xf>
    <xf numFmtId="0" fontId="16" fillId="15" borderId="106" xfId="0" applyFont="1" applyFill="1" applyBorder="1" applyAlignment="1">
      <alignment horizontal="center" vertical="top" wrapText="1"/>
    </xf>
    <xf numFmtId="0" fontId="16" fillId="15" borderId="82" xfId="0" applyFont="1" applyFill="1" applyBorder="1" applyAlignment="1">
      <alignment horizontal="center" vertical="top" wrapText="1"/>
    </xf>
    <xf numFmtId="0" fontId="16" fillId="15" borderId="107" xfId="0" applyFont="1" applyFill="1" applyBorder="1" applyAlignment="1">
      <alignment horizontal="center" vertical="top" wrapText="1"/>
    </xf>
    <xf numFmtId="0" fontId="1" fillId="0" borderId="112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5" fillId="13" borderId="110" xfId="0" applyFont="1" applyFill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16" borderId="106" xfId="0" applyFont="1" applyFill="1" applyBorder="1" applyAlignment="1">
      <alignment horizontal="center" vertical="top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107" xfId="0" applyFont="1" applyFill="1" applyBorder="1" applyAlignment="1">
      <alignment horizontal="center" vertical="top" wrapText="1"/>
    </xf>
    <xf numFmtId="0" fontId="15" fillId="10" borderId="108" xfId="0" applyFont="1" applyFill="1" applyBorder="1" applyAlignment="1">
      <alignment horizontal="center" vertical="center" wrapText="1"/>
    </xf>
    <xf numFmtId="0" fontId="15" fillId="10" borderId="109" xfId="0" applyFont="1" applyFill="1" applyBorder="1" applyAlignment="1">
      <alignment horizontal="center" vertical="center" wrapText="1"/>
    </xf>
    <xf numFmtId="0" fontId="6" fillId="15" borderId="106" xfId="0" applyFont="1" applyFill="1" applyBorder="1" applyAlignment="1">
      <alignment horizontal="center" vertical="top" wrapText="1"/>
    </xf>
    <xf numFmtId="0" fontId="6" fillId="15" borderId="82" xfId="0" applyFont="1" applyFill="1" applyBorder="1" applyAlignment="1">
      <alignment horizontal="center" vertical="top" wrapText="1"/>
    </xf>
    <xf numFmtId="0" fontId="6" fillId="15" borderId="107" xfId="0" applyFont="1" applyFill="1" applyBorder="1" applyAlignment="1">
      <alignment horizontal="center" vertical="top" wrapText="1"/>
    </xf>
    <xf numFmtId="0" fontId="1" fillId="15" borderId="110" xfId="0" applyFont="1" applyFill="1" applyBorder="1" applyAlignment="1">
      <alignment horizontal="center" vertical="top" wrapText="1"/>
    </xf>
    <xf numFmtId="0" fontId="1" fillId="15" borderId="100" xfId="0" applyFont="1" applyFill="1" applyBorder="1" applyAlignment="1">
      <alignment horizontal="center" vertical="top" wrapText="1"/>
    </xf>
    <xf numFmtId="0" fontId="1" fillId="15" borderId="116" xfId="0" applyFont="1" applyFill="1" applyBorder="1" applyAlignment="1">
      <alignment horizontal="center" vertical="top" wrapText="1"/>
    </xf>
    <xf numFmtId="0" fontId="6" fillId="15" borderId="110" xfId="0" applyFont="1" applyFill="1" applyBorder="1" applyAlignment="1">
      <alignment horizontal="center" vertical="top" wrapText="1"/>
    </xf>
    <xf numFmtId="0" fontId="6" fillId="15" borderId="100" xfId="0" applyFont="1" applyFill="1" applyBorder="1" applyAlignment="1">
      <alignment horizontal="center" vertical="top" wrapText="1"/>
    </xf>
    <xf numFmtId="0" fontId="18" fillId="13" borderId="110" xfId="0" applyFont="1" applyFill="1" applyBorder="1" applyAlignment="1">
      <alignment horizontal="center" vertical="center" wrapText="1"/>
    </xf>
    <xf numFmtId="0" fontId="18" fillId="13" borderId="101" xfId="0" applyFont="1" applyFill="1" applyBorder="1" applyAlignment="1">
      <alignment horizontal="center" vertical="center" wrapText="1"/>
    </xf>
    <xf numFmtId="0" fontId="18" fillId="10" borderId="95" xfId="0" applyFont="1" applyFill="1" applyBorder="1" applyAlignment="1">
      <alignment horizontal="left" vertical="top" wrapText="1"/>
    </xf>
    <xf numFmtId="0" fontId="18" fillId="10" borderId="96" xfId="0" applyFont="1" applyFill="1" applyBorder="1" applyAlignment="1">
      <alignment horizontal="left" vertical="top" wrapText="1"/>
    </xf>
    <xf numFmtId="0" fontId="18" fillId="10" borderId="108" xfId="0" applyFont="1" applyFill="1" applyBorder="1" applyAlignment="1">
      <alignment horizontal="center" vertical="center" wrapText="1"/>
    </xf>
    <xf numFmtId="0" fontId="18" fillId="10" borderId="109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left" vertical="top" wrapText="1"/>
    </xf>
    <xf numFmtId="0" fontId="18" fillId="10" borderId="80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6" fillId="14" borderId="106" xfId="0" applyFont="1" applyFill="1" applyBorder="1" applyAlignment="1">
      <alignment horizontal="center" vertical="top" wrapText="1"/>
    </xf>
    <xf numFmtId="0" fontId="6" fillId="14" borderId="82" xfId="0" applyFont="1" applyFill="1" applyBorder="1" applyAlignment="1">
      <alignment horizontal="center" vertical="top" wrapText="1"/>
    </xf>
    <xf numFmtId="0" fontId="6" fillId="14" borderId="107" xfId="0" applyFont="1" applyFill="1" applyBorder="1" applyAlignment="1">
      <alignment horizontal="center" vertical="top" wrapText="1"/>
    </xf>
    <xf numFmtId="0" fontId="15" fillId="10" borderId="11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1" fillId="14" borderId="106" xfId="0" applyFont="1" applyFill="1" applyBorder="1" applyAlignment="1">
      <alignment horizontal="center" vertical="top" wrapText="1"/>
    </xf>
    <xf numFmtId="0" fontId="1" fillId="14" borderId="82" xfId="0" applyFont="1" applyFill="1" applyBorder="1" applyAlignment="1">
      <alignment horizontal="center" vertical="top" wrapText="1"/>
    </xf>
    <xf numFmtId="0" fontId="1" fillId="14" borderId="107" xfId="0" applyFont="1" applyFill="1" applyBorder="1" applyAlignment="1">
      <alignment horizontal="center" vertical="top" wrapText="1"/>
    </xf>
    <xf numFmtId="0" fontId="26" fillId="0" borderId="111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65" xfId="0" applyFont="1" applyFill="1" applyBorder="1" applyAlignment="1">
      <alignment horizontal="center" vertical="center" wrapText="1"/>
    </xf>
    <xf numFmtId="0" fontId="1" fillId="11" borderId="66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67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80" xfId="0" applyFont="1" applyFill="1" applyBorder="1" applyAlignment="1">
      <alignment horizontal="center" vertical="center" wrapText="1"/>
    </xf>
    <xf numFmtId="0" fontId="15" fillId="8" borderId="117" xfId="0" applyFont="1" applyFill="1" applyBorder="1" applyAlignment="1">
      <alignment horizontal="center" vertical="center" wrapText="1"/>
    </xf>
    <xf numFmtId="0" fontId="6" fillId="5" borderId="106" xfId="0" applyFont="1" applyFill="1" applyBorder="1" applyAlignment="1">
      <alignment horizontal="center" vertical="top" wrapText="1"/>
    </xf>
    <xf numFmtId="0" fontId="6" fillId="5" borderId="82" xfId="0" applyFont="1" applyFill="1" applyBorder="1" applyAlignment="1">
      <alignment horizontal="center" vertical="top" wrapText="1"/>
    </xf>
    <xf numFmtId="0" fontId="6" fillId="5" borderId="107" xfId="0" applyFont="1" applyFill="1" applyBorder="1" applyAlignment="1">
      <alignment horizontal="center" vertical="top" wrapText="1"/>
    </xf>
    <xf numFmtId="0" fontId="15" fillId="3" borderId="95" xfId="0" applyFont="1" applyFill="1" applyBorder="1" applyAlignment="1">
      <alignment horizontal="left" vertical="top" wrapText="1"/>
    </xf>
    <xf numFmtId="0" fontId="15" fillId="3" borderId="96" xfId="0" applyFont="1" applyFill="1" applyBorder="1" applyAlignment="1">
      <alignment horizontal="left" vertical="top" wrapText="1"/>
    </xf>
    <xf numFmtId="0" fontId="15" fillId="3" borderId="115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97" xfId="0" applyFont="1" applyFill="1" applyBorder="1" applyAlignment="1">
      <alignment horizontal="center" vertical="center" wrapText="1"/>
    </xf>
    <xf numFmtId="0" fontId="15" fillId="3" borderId="108" xfId="0" applyFont="1" applyFill="1" applyBorder="1" applyAlignment="1">
      <alignment horizontal="center" vertical="center" wrapText="1"/>
    </xf>
    <xf numFmtId="0" fontId="15" fillId="3" borderId="109" xfId="0" applyFont="1" applyFill="1" applyBorder="1" applyAlignment="1">
      <alignment horizontal="center" vertical="center" wrapText="1"/>
    </xf>
    <xf numFmtId="0" fontId="15" fillId="18" borderId="3" xfId="0" applyFont="1" applyFill="1" applyBorder="1" applyAlignment="1">
      <alignment horizontal="center" vertical="center" wrapText="1"/>
    </xf>
    <xf numFmtId="0" fontId="15" fillId="18" borderId="97" xfId="0" applyFont="1" applyFill="1" applyBorder="1" applyAlignment="1">
      <alignment horizontal="center" vertical="center" wrapText="1"/>
    </xf>
    <xf numFmtId="0" fontId="1" fillId="17" borderId="33" xfId="0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center" vertical="center"/>
    </xf>
    <xf numFmtId="0" fontId="1" fillId="17" borderId="92" xfId="0" applyFont="1" applyFill="1" applyBorder="1" applyAlignment="1">
      <alignment horizontal="center" vertical="center"/>
    </xf>
    <xf numFmtId="0" fontId="1" fillId="17" borderId="9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1" fillId="17" borderId="102" xfId="0" applyFont="1" applyFill="1" applyBorder="1" applyAlignment="1">
      <alignment horizontal="center" vertical="center"/>
    </xf>
    <xf numFmtId="0" fontId="1" fillId="20" borderId="106" xfId="0" applyFont="1" applyFill="1" applyBorder="1" applyAlignment="1">
      <alignment horizontal="center" wrapText="1"/>
    </xf>
    <xf numFmtId="0" fontId="1" fillId="20" borderId="82" xfId="0" applyFont="1" applyFill="1" applyBorder="1" applyAlignment="1">
      <alignment horizontal="center" wrapText="1"/>
    </xf>
    <xf numFmtId="0" fontId="1" fillId="20" borderId="107" xfId="0" applyFont="1" applyFill="1" applyBorder="1" applyAlignment="1">
      <alignment horizontal="center" wrapText="1"/>
    </xf>
    <xf numFmtId="0" fontId="1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" fillId="20" borderId="86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123" xfId="0" applyFont="1" applyFill="1" applyBorder="1" applyAlignment="1">
      <alignment horizontal="center"/>
    </xf>
    <xf numFmtId="0" fontId="1" fillId="20" borderId="86" xfId="0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0" fontId="1" fillId="20" borderId="123" xfId="0" applyFont="1" applyFill="1" applyBorder="1" applyAlignment="1">
      <alignment horizontal="center" wrapText="1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80" xfId="0" applyFont="1" applyFill="1" applyBorder="1" applyAlignment="1">
      <alignment horizontal="center" vertical="center"/>
    </xf>
    <xf numFmtId="0" fontId="1" fillId="9" borderId="117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20" borderId="110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116" xfId="0" applyFont="1" applyFill="1" applyBorder="1" applyAlignment="1">
      <alignment horizontal="center"/>
    </xf>
    <xf numFmtId="0" fontId="1" fillId="20" borderId="106" xfId="0" applyFont="1" applyFill="1" applyBorder="1" applyAlignment="1">
      <alignment horizontal="center"/>
    </xf>
    <xf numFmtId="0" fontId="1" fillId="20" borderId="82" xfId="0" applyFont="1" applyFill="1" applyBorder="1" applyAlignment="1">
      <alignment horizontal="center"/>
    </xf>
    <xf numFmtId="0" fontId="1" fillId="20" borderId="107" xfId="0" applyFont="1" applyFill="1" applyBorder="1" applyAlignment="1">
      <alignment horizontal="center"/>
    </xf>
    <xf numFmtId="0" fontId="1" fillId="9" borderId="5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9" fillId="10" borderId="95" xfId="0" applyFont="1" applyFill="1" applyBorder="1" applyAlignment="1">
      <alignment horizontal="left" vertical="top" wrapText="1"/>
    </xf>
    <xf numFmtId="0" fontId="9" fillId="10" borderId="96" xfId="0" applyFont="1" applyFill="1" applyBorder="1" applyAlignment="1">
      <alignment horizontal="left" vertical="top" wrapText="1"/>
    </xf>
    <xf numFmtId="0" fontId="1" fillId="0" borderId="105" xfId="0" applyFont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80" xfId="0" applyFont="1" applyFill="1" applyBorder="1" applyAlignment="1">
      <alignment horizontal="left" vertical="top" wrapText="1"/>
    </xf>
    <xf numFmtId="0" fontId="9" fillId="13" borderId="10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97" xfId="0" applyFont="1" applyFill="1" applyBorder="1" applyAlignment="1">
      <alignment horizontal="center" vertical="center" wrapText="1"/>
    </xf>
    <xf numFmtId="0" fontId="9" fillId="10" borderId="108" xfId="0" applyFont="1" applyFill="1" applyBorder="1" applyAlignment="1">
      <alignment horizontal="center" vertical="center" wrapText="1"/>
    </xf>
    <xf numFmtId="0" fontId="9" fillId="10" borderId="109" xfId="0" applyFont="1" applyFill="1" applyBorder="1" applyAlignment="1">
      <alignment horizontal="center" vertical="center" wrapText="1"/>
    </xf>
    <xf numFmtId="0" fontId="9" fillId="13" borderId="110" xfId="0" applyFont="1" applyFill="1" applyBorder="1" applyAlignment="1">
      <alignment horizontal="center" vertical="center" wrapText="1"/>
    </xf>
    <xf numFmtId="0" fontId="1" fillId="20" borderId="110" xfId="0" applyFont="1" applyFill="1" applyBorder="1" applyAlignment="1">
      <alignment horizontal="center" wrapText="1"/>
    </xf>
    <xf numFmtId="0" fontId="1" fillId="20" borderId="100" xfId="0" applyFont="1" applyFill="1" applyBorder="1" applyAlignment="1">
      <alignment horizontal="center" wrapText="1"/>
    </xf>
    <xf numFmtId="0" fontId="1" fillId="20" borderId="116" xfId="0" applyFont="1" applyFill="1" applyBorder="1" applyAlignment="1">
      <alignment horizontal="center" wrapText="1"/>
    </xf>
  </cellXfs>
  <cellStyles count="1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Normalny" xfId="0" builtinId="0"/>
    <cellStyle name="Normalny 2" xfId="1" xr:uid="{00000000-0005-0000-0000-000005000000}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</cellStyles>
  <dxfs count="0"/>
  <tableStyles count="0" defaultTableStyle="TableStyleMedium9" defaultPivotStyle="PivotStyleLight16"/>
  <colors>
    <mruColors>
      <color rgb="FFB8CCE4"/>
      <color rgb="FFFF66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9"/>
  <sheetViews>
    <sheetView tabSelected="1" topLeftCell="A103" zoomScaleNormal="100" workbookViewId="0">
      <selection activeCell="D116" sqref="D116"/>
    </sheetView>
  </sheetViews>
  <sheetFormatPr defaultColWidth="8.75" defaultRowHeight="12"/>
  <cols>
    <col min="1" max="1" width="45" style="9" customWidth="1"/>
    <col min="2" max="2" width="10.875" style="5" customWidth="1"/>
    <col min="3" max="3" width="6.5" style="5" customWidth="1"/>
    <col min="4" max="4" width="5.875" style="5" customWidth="1"/>
    <col min="5" max="5" width="9.375" style="5" customWidth="1"/>
    <col min="6" max="6" width="6.875" style="54" customWidth="1"/>
    <col min="7" max="7" width="3.875" style="5" customWidth="1"/>
    <col min="8" max="15" width="3.875" style="1" customWidth="1"/>
    <col min="16" max="18" width="3.875" style="5" customWidth="1"/>
    <col min="19" max="19" width="37.625" style="571" customWidth="1"/>
    <col min="20" max="16384" width="8.75" style="9"/>
  </cols>
  <sheetData>
    <row r="1" spans="1:19">
      <c r="A1" s="4" t="s">
        <v>5</v>
      </c>
      <c r="E1" s="6"/>
      <c r="F1" s="7"/>
      <c r="G1" s="8"/>
      <c r="H1" s="6"/>
      <c r="I1" s="6"/>
      <c r="J1" s="6"/>
      <c r="K1" s="6"/>
      <c r="L1" s="6"/>
      <c r="M1" s="9"/>
      <c r="N1" s="9"/>
      <c r="O1" s="9"/>
      <c r="P1" s="9"/>
      <c r="Q1" s="9"/>
      <c r="R1" s="9"/>
    </row>
    <row r="2" spans="1:19">
      <c r="A2" s="4" t="s">
        <v>4</v>
      </c>
      <c r="E2" s="8"/>
      <c r="F2" s="366"/>
      <c r="G2" s="8"/>
      <c r="H2" s="6"/>
      <c r="I2" s="6"/>
      <c r="J2" s="6"/>
      <c r="K2" s="8"/>
      <c r="L2" s="8"/>
      <c r="M2" s="367"/>
      <c r="N2" s="9"/>
      <c r="O2" s="9"/>
      <c r="P2" s="9"/>
      <c r="Q2" s="9"/>
      <c r="R2" s="9"/>
    </row>
    <row r="3" spans="1:19">
      <c r="A3" s="4" t="s">
        <v>166</v>
      </c>
      <c r="E3" s="6"/>
      <c r="F3" s="7"/>
      <c r="G3" s="6"/>
      <c r="H3" s="6"/>
      <c r="I3" s="6"/>
      <c r="J3" s="6"/>
      <c r="K3" s="6"/>
      <c r="L3" s="8" t="s">
        <v>275</v>
      </c>
      <c r="M3" s="9"/>
      <c r="N3" s="9"/>
      <c r="O3" s="9"/>
      <c r="P3" s="9"/>
      <c r="Q3" s="9"/>
      <c r="R3" s="9"/>
    </row>
    <row r="4" spans="1:19" ht="13.5" customHeight="1" thickBot="1">
      <c r="A4" s="885"/>
      <c r="B4" s="886"/>
      <c r="C4" s="886"/>
      <c r="E4" s="6"/>
      <c r="F4" s="7"/>
      <c r="G4" s="6"/>
      <c r="H4" s="6"/>
      <c r="I4" s="6"/>
      <c r="J4" s="6"/>
      <c r="K4" s="6"/>
      <c r="L4" s="6"/>
      <c r="M4" s="9"/>
      <c r="N4" s="9"/>
      <c r="O4" s="9"/>
      <c r="P4" s="9"/>
      <c r="Q4" s="9"/>
      <c r="R4" s="9"/>
    </row>
    <row r="5" spans="1:19" s="6" customFormat="1" ht="13.5" customHeight="1" thickBot="1">
      <c r="A5" s="887" t="s">
        <v>6</v>
      </c>
      <c r="B5" s="890" t="s">
        <v>7</v>
      </c>
      <c r="C5" s="890" t="s">
        <v>8</v>
      </c>
      <c r="D5" s="890" t="s">
        <v>9</v>
      </c>
      <c r="E5" s="890" t="s">
        <v>10</v>
      </c>
      <c r="F5" s="869" t="s">
        <v>11</v>
      </c>
      <c r="G5" s="872" t="s">
        <v>1</v>
      </c>
      <c r="H5" s="873"/>
      <c r="I5" s="873"/>
      <c r="J5" s="873"/>
      <c r="K5" s="873"/>
      <c r="L5" s="874"/>
      <c r="M5" s="872" t="s">
        <v>2</v>
      </c>
      <c r="N5" s="873"/>
      <c r="O5" s="873"/>
      <c r="P5" s="873"/>
      <c r="Q5" s="873"/>
      <c r="R5" s="878"/>
      <c r="S5" s="7"/>
    </row>
    <row r="6" spans="1:19" s="6" customFormat="1">
      <c r="A6" s="888"/>
      <c r="B6" s="891"/>
      <c r="C6" s="891"/>
      <c r="D6" s="891"/>
      <c r="E6" s="891"/>
      <c r="F6" s="870"/>
      <c r="G6" s="879" t="s">
        <v>12</v>
      </c>
      <c r="H6" s="880"/>
      <c r="I6" s="881"/>
      <c r="J6" s="879" t="s">
        <v>13</v>
      </c>
      <c r="K6" s="880"/>
      <c r="L6" s="881"/>
      <c r="M6" s="879" t="s">
        <v>12</v>
      </c>
      <c r="N6" s="880"/>
      <c r="O6" s="881"/>
      <c r="P6" s="879" t="s">
        <v>13</v>
      </c>
      <c r="Q6" s="880"/>
      <c r="R6" s="881"/>
      <c r="S6" s="7"/>
    </row>
    <row r="7" spans="1:19" s="6" customFormat="1" ht="23.25" thickBot="1">
      <c r="A7" s="889"/>
      <c r="B7" s="892"/>
      <c r="C7" s="892"/>
      <c r="D7" s="892"/>
      <c r="E7" s="892"/>
      <c r="F7" s="871"/>
      <c r="G7" s="629" t="s">
        <v>14</v>
      </c>
      <c r="H7" s="630" t="s">
        <v>15</v>
      </c>
      <c r="I7" s="631" t="s">
        <v>16</v>
      </c>
      <c r="J7" s="629" t="s">
        <v>14</v>
      </c>
      <c r="K7" s="630" t="s">
        <v>15</v>
      </c>
      <c r="L7" s="631" t="s">
        <v>16</v>
      </c>
      <c r="M7" s="629" t="s">
        <v>14</v>
      </c>
      <c r="N7" s="630" t="s">
        <v>15</v>
      </c>
      <c r="O7" s="631" t="s">
        <v>16</v>
      </c>
      <c r="P7" s="632" t="s">
        <v>14</v>
      </c>
      <c r="Q7" s="633" t="s">
        <v>15</v>
      </c>
      <c r="R7" s="634" t="s">
        <v>16</v>
      </c>
      <c r="S7" s="7"/>
    </row>
    <row r="8" spans="1:19" ht="12.95" customHeight="1" thickBot="1">
      <c r="A8" s="875" t="s">
        <v>17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7"/>
    </row>
    <row r="9" spans="1:19" ht="12.95" customHeight="1">
      <c r="A9" s="638" t="s">
        <v>230</v>
      </c>
      <c r="B9" s="742" t="s">
        <v>222</v>
      </c>
      <c r="C9" s="86" t="s">
        <v>18</v>
      </c>
      <c r="D9" s="86">
        <f>SUM(G9:R9)</f>
        <v>15</v>
      </c>
      <c r="E9" s="86" t="s">
        <v>21</v>
      </c>
      <c r="F9" s="87">
        <v>1</v>
      </c>
      <c r="G9" s="141">
        <v>15</v>
      </c>
      <c r="H9" s="79"/>
      <c r="I9" s="80"/>
      <c r="J9" s="141"/>
      <c r="K9" s="79"/>
      <c r="L9" s="80"/>
      <c r="M9" s="141"/>
      <c r="N9" s="79"/>
      <c r="O9" s="80"/>
      <c r="P9" s="141"/>
      <c r="Q9" s="79"/>
      <c r="R9" s="80"/>
    </row>
    <row r="10" spans="1:19" s="23" customFormat="1">
      <c r="A10" s="69" t="s">
        <v>175</v>
      </c>
      <c r="B10" s="72">
        <v>10010000</v>
      </c>
      <c r="C10" s="72" t="s">
        <v>18</v>
      </c>
      <c r="D10" s="72">
        <f>SUM(G10:R10)</f>
        <v>30</v>
      </c>
      <c r="E10" s="379" t="s">
        <v>19</v>
      </c>
      <c r="F10" s="74">
        <v>3</v>
      </c>
      <c r="G10" s="70">
        <v>30</v>
      </c>
      <c r="H10" s="66"/>
      <c r="I10" s="67"/>
      <c r="J10" s="70"/>
      <c r="K10" s="66"/>
      <c r="L10" s="67"/>
      <c r="M10" s="70"/>
      <c r="N10" s="66"/>
      <c r="O10" s="67"/>
      <c r="P10" s="70"/>
      <c r="Q10" s="66"/>
      <c r="R10" s="67"/>
      <c r="S10" s="596"/>
    </row>
    <row r="11" spans="1:19">
      <c r="A11" s="601" t="s">
        <v>92</v>
      </c>
      <c r="B11" s="72">
        <v>20020000</v>
      </c>
      <c r="C11" s="72" t="s">
        <v>18</v>
      </c>
      <c r="D11" s="72">
        <f t="shared" ref="D11:D24" si="0">SUM(G11:R11)</f>
        <v>30</v>
      </c>
      <c r="E11" s="72" t="s">
        <v>20</v>
      </c>
      <c r="F11" s="74">
        <v>3</v>
      </c>
      <c r="G11" s="70">
        <v>30</v>
      </c>
      <c r="H11" s="66"/>
      <c r="I11" s="67"/>
      <c r="J11" s="70"/>
      <c r="K11" s="66"/>
      <c r="L11" s="67"/>
      <c r="M11" s="70"/>
      <c r="N11" s="66"/>
      <c r="O11" s="67"/>
      <c r="P11" s="70"/>
      <c r="Q11" s="66"/>
      <c r="R11" s="67"/>
    </row>
    <row r="12" spans="1:19" ht="12.95" customHeight="1">
      <c r="A12" s="601" t="s">
        <v>176</v>
      </c>
      <c r="B12" s="72">
        <v>20020000</v>
      </c>
      <c r="C12" s="72" t="s">
        <v>18</v>
      </c>
      <c r="D12" s="72">
        <f t="shared" si="0"/>
        <v>30</v>
      </c>
      <c r="E12" s="379" t="s">
        <v>19</v>
      </c>
      <c r="F12" s="74">
        <v>3</v>
      </c>
      <c r="G12" s="70">
        <v>30</v>
      </c>
      <c r="H12" s="66"/>
      <c r="I12" s="67"/>
      <c r="J12" s="70"/>
      <c r="K12" s="66"/>
      <c r="L12" s="67"/>
      <c r="M12" s="70"/>
      <c r="N12" s="66"/>
      <c r="O12" s="67"/>
      <c r="P12" s="70"/>
      <c r="Q12" s="66"/>
      <c r="R12" s="67"/>
    </row>
    <row r="13" spans="1:19" ht="12.95" customHeight="1">
      <c r="A13" s="601" t="s">
        <v>177</v>
      </c>
      <c r="B13" s="72">
        <v>10020000</v>
      </c>
      <c r="C13" s="72" t="s">
        <v>18</v>
      </c>
      <c r="D13" s="72">
        <f t="shared" si="0"/>
        <v>30</v>
      </c>
      <c r="E13" s="379" t="s">
        <v>19</v>
      </c>
      <c r="F13" s="74">
        <v>4</v>
      </c>
      <c r="G13" s="70">
        <v>30</v>
      </c>
      <c r="H13" s="66"/>
      <c r="I13" s="67"/>
      <c r="J13" s="70"/>
      <c r="K13" s="66"/>
      <c r="L13" s="67"/>
      <c r="M13" s="70"/>
      <c r="N13" s="66"/>
      <c r="O13" s="67"/>
      <c r="P13" s="70"/>
      <c r="Q13" s="66"/>
      <c r="R13" s="67"/>
    </row>
    <row r="14" spans="1:19">
      <c r="A14" s="601" t="s">
        <v>78</v>
      </c>
      <c r="B14" s="72">
        <v>20010000</v>
      </c>
      <c r="C14" s="72" t="s">
        <v>18</v>
      </c>
      <c r="D14" s="72">
        <f t="shared" si="0"/>
        <v>15</v>
      </c>
      <c r="E14" s="72" t="s">
        <v>20</v>
      </c>
      <c r="F14" s="74">
        <v>1</v>
      </c>
      <c r="G14" s="70">
        <v>15</v>
      </c>
      <c r="H14" s="66"/>
      <c r="I14" s="67"/>
      <c r="J14" s="70"/>
      <c r="K14" s="66"/>
      <c r="L14" s="67"/>
      <c r="M14" s="70"/>
      <c r="N14" s="66"/>
      <c r="O14" s="67"/>
      <c r="P14" s="70"/>
      <c r="Q14" s="66"/>
      <c r="R14" s="67"/>
    </row>
    <row r="15" spans="1:19" ht="12.75" customHeight="1">
      <c r="A15" s="601" t="s">
        <v>124</v>
      </c>
      <c r="B15" s="72">
        <v>20030000</v>
      </c>
      <c r="C15" s="72" t="s">
        <v>18</v>
      </c>
      <c r="D15" s="72">
        <f t="shared" si="0"/>
        <v>15</v>
      </c>
      <c r="E15" s="72" t="s">
        <v>20</v>
      </c>
      <c r="F15" s="74">
        <v>2</v>
      </c>
      <c r="G15" s="70">
        <v>15</v>
      </c>
      <c r="H15" s="66"/>
      <c r="I15" s="67"/>
      <c r="J15" s="70"/>
      <c r="K15" s="66"/>
      <c r="L15" s="67"/>
      <c r="M15" s="70"/>
      <c r="N15" s="66"/>
      <c r="O15" s="67"/>
      <c r="P15" s="70"/>
      <c r="Q15" s="66"/>
      <c r="R15" s="67"/>
    </row>
    <row r="16" spans="1:19">
      <c r="A16" s="601" t="s">
        <v>174</v>
      </c>
      <c r="B16" s="72">
        <v>10010000</v>
      </c>
      <c r="C16" s="72" t="s">
        <v>18</v>
      </c>
      <c r="D16" s="72">
        <f>SUM(G16:R16)</f>
        <v>30</v>
      </c>
      <c r="E16" s="379" t="s">
        <v>19</v>
      </c>
      <c r="F16" s="74">
        <v>3</v>
      </c>
      <c r="G16" s="70">
        <v>30</v>
      </c>
      <c r="H16" s="66"/>
      <c r="I16" s="67"/>
      <c r="J16" s="70"/>
      <c r="K16" s="66"/>
      <c r="L16" s="67"/>
      <c r="M16" s="70"/>
      <c r="N16" s="66"/>
      <c r="O16" s="67"/>
      <c r="P16" s="70"/>
      <c r="Q16" s="66"/>
      <c r="R16" s="67"/>
    </row>
    <row r="17" spans="1:19">
      <c r="A17" s="69" t="s">
        <v>170</v>
      </c>
      <c r="B17" s="72">
        <v>10020000</v>
      </c>
      <c r="C17" s="72" t="s">
        <v>18</v>
      </c>
      <c r="D17" s="72">
        <f>SUM(G17:R17)</f>
        <v>30</v>
      </c>
      <c r="E17" s="72" t="s">
        <v>21</v>
      </c>
      <c r="F17" s="74">
        <v>2</v>
      </c>
      <c r="G17" s="70"/>
      <c r="H17" s="66">
        <v>30</v>
      </c>
      <c r="I17" s="67"/>
      <c r="J17" s="70"/>
      <c r="K17" s="66"/>
      <c r="L17" s="67"/>
      <c r="M17" s="70"/>
      <c r="N17" s="66"/>
      <c r="O17" s="67"/>
      <c r="P17" s="70"/>
      <c r="Q17" s="66"/>
      <c r="R17" s="67"/>
    </row>
    <row r="18" spans="1:19">
      <c r="A18" s="601" t="s">
        <v>184</v>
      </c>
      <c r="B18" s="682">
        <v>10020000</v>
      </c>
      <c r="C18" s="682" t="s">
        <v>18</v>
      </c>
      <c r="D18" s="682">
        <f>SUM(G18:R18)</f>
        <v>30</v>
      </c>
      <c r="E18" s="682" t="s">
        <v>21</v>
      </c>
      <c r="F18" s="681">
        <v>2</v>
      </c>
      <c r="G18" s="679"/>
      <c r="H18" s="680">
        <v>30</v>
      </c>
      <c r="I18" s="678"/>
      <c r="J18" s="679"/>
      <c r="K18" s="680"/>
      <c r="L18" s="678"/>
      <c r="M18" s="679"/>
      <c r="N18" s="680"/>
      <c r="O18" s="678"/>
      <c r="P18" s="679"/>
      <c r="Q18" s="680"/>
      <c r="R18" s="678"/>
    </row>
    <row r="19" spans="1:19">
      <c r="A19" s="601" t="s">
        <v>185</v>
      </c>
      <c r="B19" s="682">
        <v>10020000</v>
      </c>
      <c r="C19" s="682" t="s">
        <v>18</v>
      </c>
      <c r="D19" s="682">
        <f>SUM(G19:R19)</f>
        <v>30</v>
      </c>
      <c r="E19" s="682" t="s">
        <v>20</v>
      </c>
      <c r="F19" s="681">
        <v>2</v>
      </c>
      <c r="G19" s="679"/>
      <c r="H19" s="680"/>
      <c r="I19" s="678"/>
      <c r="J19" s="679"/>
      <c r="K19" s="680">
        <v>30</v>
      </c>
      <c r="L19" s="678"/>
      <c r="M19" s="679"/>
      <c r="N19" s="680"/>
      <c r="O19" s="678"/>
      <c r="P19" s="679"/>
      <c r="Q19" s="680"/>
      <c r="R19" s="678"/>
    </row>
    <row r="20" spans="1:19" s="23" customFormat="1" ht="24">
      <c r="A20" s="601" t="s">
        <v>186</v>
      </c>
      <c r="B20" s="72">
        <v>10010000</v>
      </c>
      <c r="C20" s="72" t="s">
        <v>18</v>
      </c>
      <c r="D20" s="72">
        <f>SUM(G20:R20)</f>
        <v>45</v>
      </c>
      <c r="E20" s="72" t="s">
        <v>20</v>
      </c>
      <c r="F20" s="74">
        <v>3</v>
      </c>
      <c r="G20" s="70"/>
      <c r="H20" s="66"/>
      <c r="I20" s="67"/>
      <c r="J20" s="70">
        <v>15</v>
      </c>
      <c r="K20" s="66">
        <v>30</v>
      </c>
      <c r="L20" s="67"/>
      <c r="M20" s="70"/>
      <c r="N20" s="66"/>
      <c r="O20" s="67"/>
      <c r="P20" s="70"/>
      <c r="Q20" s="66"/>
      <c r="R20" s="67"/>
      <c r="S20" s="596"/>
    </row>
    <row r="21" spans="1:19">
      <c r="A21" s="69" t="s">
        <v>191</v>
      </c>
      <c r="B21" s="72">
        <v>20010000</v>
      </c>
      <c r="C21" s="72" t="s">
        <v>18</v>
      </c>
      <c r="D21" s="72">
        <f t="shared" si="0"/>
        <v>30</v>
      </c>
      <c r="E21" s="72" t="s">
        <v>20</v>
      </c>
      <c r="F21" s="74">
        <v>2</v>
      </c>
      <c r="G21" s="70"/>
      <c r="H21" s="66"/>
      <c r="I21" s="67"/>
      <c r="J21" s="70">
        <v>15</v>
      </c>
      <c r="K21" s="66">
        <v>15</v>
      </c>
      <c r="L21" s="67"/>
      <c r="M21" s="70"/>
      <c r="N21" s="66"/>
      <c r="O21" s="67"/>
      <c r="P21" s="70"/>
      <c r="Q21" s="66"/>
      <c r="R21" s="67"/>
    </row>
    <row r="22" spans="1:19" s="23" customFormat="1">
      <c r="A22" s="69" t="s">
        <v>178</v>
      </c>
      <c r="B22" s="72">
        <v>10020000</v>
      </c>
      <c r="C22" s="72" t="s">
        <v>18</v>
      </c>
      <c r="D22" s="72">
        <f t="shared" si="0"/>
        <v>15</v>
      </c>
      <c r="E22" s="72" t="s">
        <v>20</v>
      </c>
      <c r="F22" s="74">
        <v>1</v>
      </c>
      <c r="G22" s="70"/>
      <c r="H22" s="66"/>
      <c r="I22" s="67"/>
      <c r="J22" s="70">
        <v>15</v>
      </c>
      <c r="K22" s="66"/>
      <c r="L22" s="67"/>
      <c r="M22" s="70"/>
      <c r="N22" s="66"/>
      <c r="O22" s="67"/>
      <c r="P22" s="70"/>
      <c r="Q22" s="66"/>
      <c r="R22" s="67"/>
      <c r="S22" s="596"/>
    </row>
    <row r="23" spans="1:19" ht="12.95" customHeight="1">
      <c r="A23" s="69" t="s">
        <v>179</v>
      </c>
      <c r="B23" s="72">
        <v>10010000</v>
      </c>
      <c r="C23" s="72" t="s">
        <v>18</v>
      </c>
      <c r="D23" s="72">
        <f t="shared" si="0"/>
        <v>15</v>
      </c>
      <c r="E23" s="379" t="s">
        <v>19</v>
      </c>
      <c r="F23" s="74">
        <v>1</v>
      </c>
      <c r="G23" s="70"/>
      <c r="H23" s="66"/>
      <c r="I23" s="67"/>
      <c r="J23" s="70">
        <v>15</v>
      </c>
      <c r="K23" s="66"/>
      <c r="L23" s="67"/>
      <c r="M23" s="70"/>
      <c r="N23" s="66"/>
      <c r="O23" s="67"/>
      <c r="P23" s="70"/>
      <c r="Q23" s="66"/>
      <c r="R23" s="67"/>
    </row>
    <row r="24" spans="1:19" ht="12.95" customHeight="1">
      <c r="A24" s="69" t="s">
        <v>180</v>
      </c>
      <c r="B24" s="72">
        <v>10020000</v>
      </c>
      <c r="C24" s="72" t="s">
        <v>18</v>
      </c>
      <c r="D24" s="72">
        <f t="shared" si="0"/>
        <v>30</v>
      </c>
      <c r="E24" s="379" t="s">
        <v>19</v>
      </c>
      <c r="F24" s="74">
        <v>2</v>
      </c>
      <c r="G24" s="70"/>
      <c r="H24" s="66"/>
      <c r="I24" s="67"/>
      <c r="J24" s="70">
        <v>30</v>
      </c>
      <c r="K24" s="66"/>
      <c r="L24" s="67"/>
      <c r="M24" s="70"/>
      <c r="N24" s="66"/>
      <c r="O24" s="67"/>
      <c r="P24" s="70"/>
      <c r="Q24" s="66"/>
      <c r="R24" s="67"/>
    </row>
    <row r="25" spans="1:19" ht="24">
      <c r="A25" s="602" t="s">
        <v>83</v>
      </c>
      <c r="B25" s="622">
        <v>10000000</v>
      </c>
      <c r="C25" s="893" t="s">
        <v>18</v>
      </c>
      <c r="D25" s="893">
        <f>SUM(G25:R25)</f>
        <v>15</v>
      </c>
      <c r="E25" s="893" t="s">
        <v>21</v>
      </c>
      <c r="F25" s="896">
        <v>2</v>
      </c>
      <c r="G25" s="883"/>
      <c r="H25" s="884"/>
      <c r="I25" s="882"/>
      <c r="J25" s="883">
        <v>15</v>
      </c>
      <c r="K25" s="884"/>
      <c r="L25" s="882"/>
      <c r="M25" s="883"/>
      <c r="N25" s="884"/>
      <c r="O25" s="882"/>
      <c r="P25" s="883"/>
      <c r="Q25" s="884"/>
      <c r="R25" s="882"/>
    </row>
    <row r="26" spans="1:19" ht="24">
      <c r="A26" s="92" t="s">
        <v>80</v>
      </c>
      <c r="B26" s="745">
        <v>10000000</v>
      </c>
      <c r="C26" s="893"/>
      <c r="D26" s="893"/>
      <c r="E26" s="893"/>
      <c r="F26" s="896"/>
      <c r="G26" s="883"/>
      <c r="H26" s="884"/>
      <c r="I26" s="882"/>
      <c r="J26" s="883"/>
      <c r="K26" s="884"/>
      <c r="L26" s="882"/>
      <c r="M26" s="883"/>
      <c r="N26" s="884"/>
      <c r="O26" s="882"/>
      <c r="P26" s="883"/>
      <c r="Q26" s="884"/>
      <c r="R26" s="882"/>
    </row>
    <row r="27" spans="1:19" ht="24">
      <c r="A27" s="92" t="s">
        <v>81</v>
      </c>
      <c r="B27" s="745">
        <v>10000000</v>
      </c>
      <c r="C27" s="893"/>
      <c r="D27" s="893"/>
      <c r="E27" s="893"/>
      <c r="F27" s="896"/>
      <c r="G27" s="883"/>
      <c r="H27" s="884"/>
      <c r="I27" s="882"/>
      <c r="J27" s="883"/>
      <c r="K27" s="884"/>
      <c r="L27" s="882"/>
      <c r="M27" s="883"/>
      <c r="N27" s="884"/>
      <c r="O27" s="882"/>
      <c r="P27" s="883"/>
      <c r="Q27" s="884"/>
      <c r="R27" s="882"/>
    </row>
    <row r="28" spans="1:19" ht="24">
      <c r="A28" s="336" t="s">
        <v>82</v>
      </c>
      <c r="B28" s="623">
        <v>10000000</v>
      </c>
      <c r="C28" s="893"/>
      <c r="D28" s="893"/>
      <c r="E28" s="893"/>
      <c r="F28" s="896"/>
      <c r="G28" s="883"/>
      <c r="H28" s="884"/>
      <c r="I28" s="882"/>
      <c r="J28" s="883"/>
      <c r="K28" s="884"/>
      <c r="L28" s="882"/>
      <c r="M28" s="883"/>
      <c r="N28" s="884"/>
      <c r="O28" s="882"/>
      <c r="P28" s="883"/>
      <c r="Q28" s="884"/>
      <c r="R28" s="882"/>
    </row>
    <row r="29" spans="1:19">
      <c r="A29" s="601" t="s">
        <v>231</v>
      </c>
      <c r="B29" s="683">
        <v>50020000</v>
      </c>
      <c r="C29" s="72" t="s">
        <v>18</v>
      </c>
      <c r="D29" s="72">
        <f>SUM(G29:R29)</f>
        <v>15</v>
      </c>
      <c r="E29" s="741" t="s">
        <v>21</v>
      </c>
      <c r="F29" s="74">
        <v>1</v>
      </c>
      <c r="G29" s="70"/>
      <c r="H29" s="66"/>
      <c r="I29" s="67"/>
      <c r="J29" s="70"/>
      <c r="K29" s="66">
        <v>15</v>
      </c>
      <c r="L29" s="67"/>
      <c r="M29" s="70"/>
      <c r="N29" s="66"/>
      <c r="O29" s="67"/>
      <c r="P29" s="70"/>
      <c r="Q29" s="66"/>
      <c r="R29" s="67"/>
    </row>
    <row r="30" spans="1:19" ht="12.95" customHeight="1" thickBot="1">
      <c r="A30" s="603" t="s">
        <v>171</v>
      </c>
      <c r="B30" s="89">
        <v>10020000</v>
      </c>
      <c r="C30" s="89" t="s">
        <v>18</v>
      </c>
      <c r="D30" s="89">
        <f t="shared" ref="D30" si="1">SUM(G30:R30)</f>
        <v>30</v>
      </c>
      <c r="E30" s="89" t="s">
        <v>21</v>
      </c>
      <c r="F30" s="90">
        <v>4</v>
      </c>
      <c r="G30" s="91"/>
      <c r="H30" s="82"/>
      <c r="I30" s="83"/>
      <c r="J30" s="91"/>
      <c r="K30" s="82">
        <v>30</v>
      </c>
      <c r="L30" s="83"/>
      <c r="M30" s="91"/>
      <c r="N30" s="82"/>
      <c r="O30" s="83"/>
      <c r="P30" s="91"/>
      <c r="Q30" s="82"/>
      <c r="R30" s="83"/>
    </row>
    <row r="31" spans="1:19" ht="24">
      <c r="A31" s="636" t="s">
        <v>84</v>
      </c>
      <c r="B31" s="609">
        <v>10000000</v>
      </c>
      <c r="C31" s="796" t="s">
        <v>22</v>
      </c>
      <c r="D31" s="796">
        <f>SUM(G31:R31)</f>
        <v>15</v>
      </c>
      <c r="E31" s="796" t="s">
        <v>21</v>
      </c>
      <c r="F31" s="799">
        <v>2</v>
      </c>
      <c r="G31" s="894"/>
      <c r="H31" s="895"/>
      <c r="I31" s="897"/>
      <c r="J31" s="894"/>
      <c r="K31" s="895"/>
      <c r="L31" s="897"/>
      <c r="M31" s="894">
        <v>15</v>
      </c>
      <c r="N31" s="895"/>
      <c r="O31" s="897"/>
      <c r="P31" s="894"/>
      <c r="Q31" s="895"/>
      <c r="R31" s="897"/>
    </row>
    <row r="32" spans="1:19" ht="24">
      <c r="A32" s="92" t="s">
        <v>85</v>
      </c>
      <c r="B32" s="609">
        <v>10000000</v>
      </c>
      <c r="C32" s="796"/>
      <c r="D32" s="796"/>
      <c r="E32" s="796"/>
      <c r="F32" s="799"/>
      <c r="G32" s="894"/>
      <c r="H32" s="895"/>
      <c r="I32" s="897"/>
      <c r="J32" s="894"/>
      <c r="K32" s="895"/>
      <c r="L32" s="897"/>
      <c r="M32" s="894"/>
      <c r="N32" s="895"/>
      <c r="O32" s="897"/>
      <c r="P32" s="894"/>
      <c r="Q32" s="895"/>
      <c r="R32" s="897"/>
    </row>
    <row r="33" spans="1:19" ht="24">
      <c r="A33" s="92" t="s">
        <v>86</v>
      </c>
      <c r="B33" s="609">
        <v>10000000</v>
      </c>
      <c r="C33" s="796"/>
      <c r="D33" s="796"/>
      <c r="E33" s="796"/>
      <c r="F33" s="799"/>
      <c r="G33" s="894"/>
      <c r="H33" s="895"/>
      <c r="I33" s="897"/>
      <c r="J33" s="894"/>
      <c r="K33" s="895"/>
      <c r="L33" s="897"/>
      <c r="M33" s="894"/>
      <c r="N33" s="895"/>
      <c r="O33" s="897"/>
      <c r="P33" s="894"/>
      <c r="Q33" s="895"/>
      <c r="R33" s="897"/>
    </row>
    <row r="34" spans="1:19" ht="24">
      <c r="A34" s="92" t="s">
        <v>87</v>
      </c>
      <c r="B34" s="609">
        <v>10000000</v>
      </c>
      <c r="C34" s="796"/>
      <c r="D34" s="796"/>
      <c r="E34" s="796"/>
      <c r="F34" s="799"/>
      <c r="G34" s="894"/>
      <c r="H34" s="895"/>
      <c r="I34" s="897"/>
      <c r="J34" s="894"/>
      <c r="K34" s="895"/>
      <c r="L34" s="897"/>
      <c r="M34" s="894"/>
      <c r="N34" s="895"/>
      <c r="O34" s="897"/>
      <c r="P34" s="894"/>
      <c r="Q34" s="895"/>
      <c r="R34" s="897"/>
    </row>
    <row r="35" spans="1:19" s="33" customFormat="1">
      <c r="A35" s="601" t="s">
        <v>79</v>
      </c>
      <c r="B35" s="72">
        <v>10020000</v>
      </c>
      <c r="C35" s="72" t="s">
        <v>22</v>
      </c>
      <c r="D35" s="72">
        <f>SUM(G35:R35)</f>
        <v>30</v>
      </c>
      <c r="E35" s="72" t="s">
        <v>19</v>
      </c>
      <c r="F35" s="74">
        <v>3</v>
      </c>
      <c r="G35" s="70"/>
      <c r="H35" s="66"/>
      <c r="I35" s="67"/>
      <c r="J35" s="70"/>
      <c r="K35" s="66"/>
      <c r="L35" s="67"/>
      <c r="M35" s="70">
        <v>30</v>
      </c>
      <c r="N35" s="66"/>
      <c r="O35" s="67"/>
      <c r="P35" s="70"/>
      <c r="Q35" s="66"/>
      <c r="R35" s="67"/>
      <c r="S35" s="597"/>
    </row>
    <row r="36" spans="1:19" s="33" customFormat="1">
      <c r="A36" s="601" t="s">
        <v>172</v>
      </c>
      <c r="B36" s="622">
        <v>10020000</v>
      </c>
      <c r="C36" s="622" t="s">
        <v>22</v>
      </c>
      <c r="D36" s="72">
        <f t="shared" ref="D36:D37" si="2">SUM(G36:R36)</f>
        <v>30</v>
      </c>
      <c r="E36" s="622" t="s">
        <v>21</v>
      </c>
      <c r="F36" s="75">
        <v>6</v>
      </c>
      <c r="G36" s="616"/>
      <c r="H36" s="619"/>
      <c r="I36" s="613"/>
      <c r="J36" s="616"/>
      <c r="K36" s="619"/>
      <c r="L36" s="613"/>
      <c r="M36" s="616"/>
      <c r="N36" s="619">
        <v>30</v>
      </c>
      <c r="O36" s="613"/>
      <c r="P36" s="616"/>
      <c r="Q36" s="619"/>
      <c r="R36" s="613"/>
      <c r="S36" s="597"/>
    </row>
    <row r="37" spans="1:19" ht="13.5" customHeight="1" thickBot="1">
      <c r="A37" s="602" t="s">
        <v>173</v>
      </c>
      <c r="B37" s="622">
        <v>10020000</v>
      </c>
      <c r="C37" s="622" t="s">
        <v>22</v>
      </c>
      <c r="D37" s="622">
        <f t="shared" si="2"/>
        <v>30</v>
      </c>
      <c r="E37" s="622" t="s">
        <v>21</v>
      </c>
      <c r="F37" s="75">
        <v>8</v>
      </c>
      <c r="G37" s="616"/>
      <c r="H37" s="619"/>
      <c r="I37" s="613"/>
      <c r="J37" s="616"/>
      <c r="K37" s="619"/>
      <c r="L37" s="613"/>
      <c r="M37" s="616"/>
      <c r="N37" s="619"/>
      <c r="O37" s="613"/>
      <c r="P37" s="616"/>
      <c r="Q37" s="619">
        <v>30</v>
      </c>
      <c r="R37" s="613"/>
    </row>
    <row r="38" spans="1:19" s="34" customFormat="1" ht="12.95" customHeight="1" thickBot="1">
      <c r="A38" s="760" t="s">
        <v>0</v>
      </c>
      <c r="B38" s="761"/>
      <c r="C38" s="761"/>
      <c r="D38" s="762">
        <f>SUM(D9:D37)</f>
        <v>585</v>
      </c>
      <c r="E38" s="764"/>
      <c r="F38" s="766">
        <f>SUM(F9:F37)</f>
        <v>61</v>
      </c>
      <c r="G38" s="55">
        <f>SUM(G9:G37)</f>
        <v>195</v>
      </c>
      <c r="H38" s="56">
        <f t="shared" ref="H38:R38" si="3">SUM(H9:H37)</f>
        <v>60</v>
      </c>
      <c r="I38" s="57">
        <f t="shared" si="3"/>
        <v>0</v>
      </c>
      <c r="J38" s="55">
        <f t="shared" si="3"/>
        <v>105</v>
      </c>
      <c r="K38" s="56">
        <f t="shared" si="3"/>
        <v>120</v>
      </c>
      <c r="L38" s="57">
        <f t="shared" si="3"/>
        <v>0</v>
      </c>
      <c r="M38" s="55">
        <f t="shared" si="3"/>
        <v>45</v>
      </c>
      <c r="N38" s="56">
        <f t="shared" si="3"/>
        <v>30</v>
      </c>
      <c r="O38" s="57">
        <f t="shared" si="3"/>
        <v>0</v>
      </c>
      <c r="P38" s="55">
        <f t="shared" si="3"/>
        <v>0</v>
      </c>
      <c r="Q38" s="56">
        <f t="shared" si="3"/>
        <v>30</v>
      </c>
      <c r="R38" s="57">
        <f t="shared" si="3"/>
        <v>0</v>
      </c>
      <c r="S38" s="598"/>
    </row>
    <row r="39" spans="1:19" s="34" customFormat="1" ht="12.95" customHeight="1" thickBot="1">
      <c r="A39" s="768" t="s">
        <v>3</v>
      </c>
      <c r="B39" s="769"/>
      <c r="C39" s="769"/>
      <c r="D39" s="763"/>
      <c r="E39" s="765"/>
      <c r="F39" s="767"/>
      <c r="G39" s="770">
        <f>SUM(G38:L38)</f>
        <v>480</v>
      </c>
      <c r="H39" s="767"/>
      <c r="I39" s="767"/>
      <c r="J39" s="767"/>
      <c r="K39" s="767"/>
      <c r="L39" s="771"/>
      <c r="M39" s="770">
        <f>SUM(M38:R38)</f>
        <v>105</v>
      </c>
      <c r="N39" s="767"/>
      <c r="O39" s="767"/>
      <c r="P39" s="767"/>
      <c r="Q39" s="767"/>
      <c r="R39" s="771"/>
      <c r="S39" s="598"/>
    </row>
    <row r="40" spans="1:19" ht="12.95" customHeight="1" thickBot="1">
      <c r="A40" s="865" t="s">
        <v>23</v>
      </c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7"/>
    </row>
    <row r="41" spans="1:19" ht="12.95" customHeight="1" thickBot="1">
      <c r="A41" s="635" t="s">
        <v>181</v>
      </c>
      <c r="B41" s="610">
        <v>10020000</v>
      </c>
      <c r="C41" s="610" t="s">
        <v>18</v>
      </c>
      <c r="D41" s="610">
        <f>SUM(G41:R41)</f>
        <v>45</v>
      </c>
      <c r="E41" s="517" t="s">
        <v>19</v>
      </c>
      <c r="F41" s="612">
        <v>3</v>
      </c>
      <c r="G41" s="96"/>
      <c r="H41" s="97"/>
      <c r="I41" s="98"/>
      <c r="J41" s="96">
        <v>30</v>
      </c>
      <c r="K41" s="97">
        <v>15</v>
      </c>
      <c r="L41" s="98"/>
      <c r="M41" s="96"/>
      <c r="N41" s="97"/>
      <c r="O41" s="98"/>
      <c r="P41" s="96"/>
      <c r="Q41" s="97"/>
      <c r="R41" s="98"/>
    </row>
    <row r="42" spans="1:19" ht="12.95" customHeight="1" thickBot="1">
      <c r="A42" s="636" t="s">
        <v>24</v>
      </c>
      <c r="B42" s="609">
        <v>10020000</v>
      </c>
      <c r="C42" s="609" t="s">
        <v>22</v>
      </c>
      <c r="D42" s="623">
        <f>SUM(G42:R42)</f>
        <v>30</v>
      </c>
      <c r="E42" s="609" t="s">
        <v>20</v>
      </c>
      <c r="F42" s="611">
        <v>4</v>
      </c>
      <c r="G42" s="617"/>
      <c r="H42" s="620"/>
      <c r="I42" s="614"/>
      <c r="J42" s="617"/>
      <c r="K42" s="620"/>
      <c r="L42" s="614"/>
      <c r="M42" s="617"/>
      <c r="N42" s="620"/>
      <c r="O42" s="614"/>
      <c r="P42" s="617"/>
      <c r="Q42" s="620">
        <v>30</v>
      </c>
      <c r="R42" s="614"/>
    </row>
    <row r="43" spans="1:19" s="34" customFormat="1" ht="12.95" customHeight="1" thickBot="1">
      <c r="A43" s="760" t="s">
        <v>0</v>
      </c>
      <c r="B43" s="761"/>
      <c r="C43" s="868"/>
      <c r="D43" s="762">
        <f>SUM(D41:D42)</f>
        <v>75</v>
      </c>
      <c r="E43" s="764"/>
      <c r="F43" s="838">
        <f t="shared" ref="F43:R43" si="4">SUM(F41:F42)</f>
        <v>7</v>
      </c>
      <c r="G43" s="55">
        <f t="shared" si="4"/>
        <v>0</v>
      </c>
      <c r="H43" s="56">
        <f t="shared" si="4"/>
        <v>0</v>
      </c>
      <c r="I43" s="57">
        <f t="shared" si="4"/>
        <v>0</v>
      </c>
      <c r="J43" s="55">
        <f t="shared" si="4"/>
        <v>30</v>
      </c>
      <c r="K43" s="56">
        <f t="shared" si="4"/>
        <v>15</v>
      </c>
      <c r="L43" s="57">
        <f t="shared" si="4"/>
        <v>0</v>
      </c>
      <c r="M43" s="55">
        <f t="shared" si="4"/>
        <v>0</v>
      </c>
      <c r="N43" s="56">
        <f t="shared" si="4"/>
        <v>0</v>
      </c>
      <c r="O43" s="57">
        <f t="shared" si="4"/>
        <v>0</v>
      </c>
      <c r="P43" s="55">
        <f t="shared" si="4"/>
        <v>0</v>
      </c>
      <c r="Q43" s="56">
        <f t="shared" si="4"/>
        <v>30</v>
      </c>
      <c r="R43" s="57">
        <f t="shared" si="4"/>
        <v>0</v>
      </c>
      <c r="S43" s="598"/>
    </row>
    <row r="44" spans="1:19" s="34" customFormat="1" ht="12.95" customHeight="1" thickBot="1">
      <c r="A44" s="768" t="s">
        <v>3</v>
      </c>
      <c r="B44" s="769"/>
      <c r="C44" s="769"/>
      <c r="D44" s="763"/>
      <c r="E44" s="765"/>
      <c r="F44" s="763"/>
      <c r="G44" s="770">
        <f>SUM(G43:L43)</f>
        <v>45</v>
      </c>
      <c r="H44" s="767"/>
      <c r="I44" s="767"/>
      <c r="J44" s="767"/>
      <c r="K44" s="767"/>
      <c r="L44" s="771"/>
      <c r="M44" s="770">
        <f>SUM(M43:R43)</f>
        <v>30</v>
      </c>
      <c r="N44" s="767"/>
      <c r="O44" s="767"/>
      <c r="P44" s="767"/>
      <c r="Q44" s="767"/>
      <c r="R44" s="771"/>
      <c r="S44" s="598"/>
    </row>
    <row r="45" spans="1:19" ht="12.75" customHeight="1" thickBot="1">
      <c r="A45" s="875" t="s">
        <v>25</v>
      </c>
      <c r="B45" s="876"/>
      <c r="C45" s="876"/>
      <c r="D45" s="876"/>
      <c r="E45" s="876"/>
      <c r="F45" s="876"/>
      <c r="G45" s="876"/>
      <c r="H45" s="876"/>
      <c r="I45" s="876"/>
      <c r="J45" s="876"/>
      <c r="K45" s="876"/>
      <c r="L45" s="876"/>
      <c r="M45" s="876"/>
      <c r="N45" s="876"/>
      <c r="O45" s="876"/>
      <c r="P45" s="876"/>
      <c r="Q45" s="876"/>
      <c r="R45" s="877"/>
    </row>
    <row r="46" spans="1:19" s="47" customFormat="1">
      <c r="A46" s="637" t="s">
        <v>182</v>
      </c>
      <c r="B46" s="623">
        <v>10020000</v>
      </c>
      <c r="C46" s="623" t="s">
        <v>18</v>
      </c>
      <c r="D46" s="623">
        <f>SUM(G46:R46)</f>
        <v>15</v>
      </c>
      <c r="E46" s="622" t="s">
        <v>20</v>
      </c>
      <c r="F46" s="73">
        <v>1</v>
      </c>
      <c r="G46" s="141"/>
      <c r="H46" s="79"/>
      <c r="I46" s="80"/>
      <c r="J46" s="141">
        <v>15</v>
      </c>
      <c r="K46" s="79"/>
      <c r="L46" s="80"/>
      <c r="M46" s="141"/>
      <c r="N46" s="79"/>
      <c r="O46" s="80"/>
      <c r="P46" s="141"/>
      <c r="Q46" s="79"/>
      <c r="R46" s="80"/>
      <c r="S46" s="571"/>
    </row>
    <row r="47" spans="1:19" s="47" customFormat="1" ht="12.95" customHeight="1" thickBot="1">
      <c r="A47" s="603" t="s">
        <v>183</v>
      </c>
      <c r="B47" s="89">
        <v>10020000</v>
      </c>
      <c r="C47" s="89" t="s">
        <v>18</v>
      </c>
      <c r="D47" s="610">
        <f>SUM(G47:R47)</f>
        <v>30</v>
      </c>
      <c r="E47" s="89" t="s">
        <v>20</v>
      </c>
      <c r="F47" s="90">
        <v>2</v>
      </c>
      <c r="G47" s="91"/>
      <c r="H47" s="82"/>
      <c r="I47" s="83"/>
      <c r="J47" s="91">
        <v>30</v>
      </c>
      <c r="K47" s="82"/>
      <c r="L47" s="83"/>
      <c r="M47" s="91"/>
      <c r="N47" s="82"/>
      <c r="O47" s="83"/>
      <c r="P47" s="91"/>
      <c r="Q47" s="82"/>
      <c r="R47" s="83"/>
      <c r="S47" s="571"/>
    </row>
    <row r="48" spans="1:19" s="47" customFormat="1" ht="13.5" customHeight="1" thickBot="1">
      <c r="A48" s="636" t="s">
        <v>26</v>
      </c>
      <c r="B48" s="609">
        <v>10020000</v>
      </c>
      <c r="C48" s="609" t="s">
        <v>22</v>
      </c>
      <c r="D48" s="623">
        <f>SUM(G48:R48)</f>
        <v>30</v>
      </c>
      <c r="E48" s="378" t="s">
        <v>19</v>
      </c>
      <c r="F48" s="611">
        <v>4</v>
      </c>
      <c r="G48" s="617"/>
      <c r="H48" s="620"/>
      <c r="I48" s="614"/>
      <c r="J48" s="617"/>
      <c r="K48" s="620"/>
      <c r="L48" s="614"/>
      <c r="M48" s="617"/>
      <c r="N48" s="620"/>
      <c r="O48" s="614"/>
      <c r="P48" s="617">
        <v>15</v>
      </c>
      <c r="Q48" s="620">
        <v>15</v>
      </c>
      <c r="R48" s="614"/>
      <c r="S48" s="571"/>
    </row>
    <row r="49" spans="1:19" s="47" customFormat="1" ht="12.95" customHeight="1" thickBot="1">
      <c r="A49" s="760" t="s">
        <v>0</v>
      </c>
      <c r="B49" s="761"/>
      <c r="C49" s="761"/>
      <c r="D49" s="762">
        <f>SUM(D46:D48)</f>
        <v>75</v>
      </c>
      <c r="E49" s="845"/>
      <c r="F49" s="838">
        <f t="shared" ref="F49:R49" si="5">SUM(F46:F48)</f>
        <v>7</v>
      </c>
      <c r="G49" s="55">
        <f t="shared" si="5"/>
        <v>0</v>
      </c>
      <c r="H49" s="56">
        <f t="shared" si="5"/>
        <v>0</v>
      </c>
      <c r="I49" s="57">
        <f t="shared" si="5"/>
        <v>0</v>
      </c>
      <c r="J49" s="55">
        <f t="shared" si="5"/>
        <v>45</v>
      </c>
      <c r="K49" s="56">
        <f t="shared" si="5"/>
        <v>0</v>
      </c>
      <c r="L49" s="57">
        <f t="shared" si="5"/>
        <v>0</v>
      </c>
      <c r="M49" s="55">
        <f t="shared" si="5"/>
        <v>0</v>
      </c>
      <c r="N49" s="56">
        <f t="shared" si="5"/>
        <v>0</v>
      </c>
      <c r="O49" s="57">
        <f t="shared" si="5"/>
        <v>0</v>
      </c>
      <c r="P49" s="55">
        <f t="shared" si="5"/>
        <v>15</v>
      </c>
      <c r="Q49" s="56">
        <f t="shared" si="5"/>
        <v>15</v>
      </c>
      <c r="R49" s="57">
        <f t="shared" si="5"/>
        <v>0</v>
      </c>
      <c r="S49" s="571"/>
    </row>
    <row r="50" spans="1:19" s="53" customFormat="1" ht="12.95" customHeight="1" thickBot="1">
      <c r="A50" s="768" t="s">
        <v>3</v>
      </c>
      <c r="B50" s="769"/>
      <c r="C50" s="769"/>
      <c r="D50" s="763"/>
      <c r="E50" s="846"/>
      <c r="F50" s="770"/>
      <c r="G50" s="770">
        <f>SUM(G49:L49)</f>
        <v>45</v>
      </c>
      <c r="H50" s="767"/>
      <c r="I50" s="767"/>
      <c r="J50" s="767"/>
      <c r="K50" s="767"/>
      <c r="L50" s="771"/>
      <c r="M50" s="770">
        <f>SUM(M49:R49)</f>
        <v>30</v>
      </c>
      <c r="N50" s="767"/>
      <c r="O50" s="767"/>
      <c r="P50" s="767"/>
      <c r="Q50" s="767"/>
      <c r="R50" s="771"/>
      <c r="S50" s="598"/>
    </row>
    <row r="51" spans="1:19" ht="12.75" customHeight="1" thickBot="1">
      <c r="A51" s="853" t="s">
        <v>71</v>
      </c>
      <c r="B51" s="854"/>
      <c r="C51" s="854"/>
      <c r="D51" s="854"/>
      <c r="E51" s="854"/>
      <c r="F51" s="854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9"/>
    </row>
    <row r="52" spans="1:19" s="6" customFormat="1" ht="13.5" customHeight="1" thickBot="1">
      <c r="A52" s="787" t="s">
        <v>6</v>
      </c>
      <c r="B52" s="795" t="s">
        <v>7</v>
      </c>
      <c r="C52" s="795" t="s">
        <v>8</v>
      </c>
      <c r="D52" s="795" t="s">
        <v>9</v>
      </c>
      <c r="E52" s="795" t="s">
        <v>10</v>
      </c>
      <c r="F52" s="798" t="s">
        <v>11</v>
      </c>
      <c r="G52" s="801" t="s">
        <v>1</v>
      </c>
      <c r="H52" s="802"/>
      <c r="I52" s="802"/>
      <c r="J52" s="802"/>
      <c r="K52" s="802"/>
      <c r="L52" s="803"/>
      <c r="M52" s="801" t="s">
        <v>2</v>
      </c>
      <c r="N52" s="802"/>
      <c r="O52" s="802"/>
      <c r="P52" s="802"/>
      <c r="Q52" s="802"/>
      <c r="R52" s="804"/>
      <c r="S52" s="7"/>
    </row>
    <row r="53" spans="1:19" s="6" customFormat="1" ht="12" customHeight="1">
      <c r="A53" s="788"/>
      <c r="B53" s="796"/>
      <c r="C53" s="796"/>
      <c r="D53" s="796"/>
      <c r="E53" s="796"/>
      <c r="F53" s="799"/>
      <c r="G53" s="805" t="s">
        <v>12</v>
      </c>
      <c r="H53" s="806"/>
      <c r="I53" s="807"/>
      <c r="J53" s="805" t="s">
        <v>13</v>
      </c>
      <c r="K53" s="806"/>
      <c r="L53" s="807"/>
      <c r="M53" s="805" t="s">
        <v>12</v>
      </c>
      <c r="N53" s="806"/>
      <c r="O53" s="807"/>
      <c r="P53" s="805" t="s">
        <v>13</v>
      </c>
      <c r="Q53" s="806"/>
      <c r="R53" s="807"/>
      <c r="S53" s="7"/>
    </row>
    <row r="54" spans="1:19" s="6" customFormat="1" ht="23.25" customHeight="1" thickBot="1">
      <c r="A54" s="789"/>
      <c r="B54" s="797"/>
      <c r="C54" s="797"/>
      <c r="D54" s="797"/>
      <c r="E54" s="797"/>
      <c r="F54" s="800"/>
      <c r="G54" s="91" t="s">
        <v>14</v>
      </c>
      <c r="H54" s="82" t="s">
        <v>15</v>
      </c>
      <c r="I54" s="83" t="s">
        <v>16</v>
      </c>
      <c r="J54" s="91" t="s">
        <v>14</v>
      </c>
      <c r="K54" s="82" t="s">
        <v>15</v>
      </c>
      <c r="L54" s="83" t="s">
        <v>16</v>
      </c>
      <c r="M54" s="91" t="s">
        <v>14</v>
      </c>
      <c r="N54" s="82" t="s">
        <v>15</v>
      </c>
      <c r="O54" s="83" t="s">
        <v>16</v>
      </c>
      <c r="P54" s="341" t="s">
        <v>14</v>
      </c>
      <c r="Q54" s="342" t="s">
        <v>15</v>
      </c>
      <c r="R54" s="343" t="s">
        <v>16</v>
      </c>
      <c r="S54" s="7"/>
    </row>
    <row r="55" spans="1:19" ht="12.75" customHeight="1">
      <c r="A55" s="85" t="s">
        <v>111</v>
      </c>
      <c r="B55" s="181">
        <v>10040000</v>
      </c>
      <c r="C55" s="86" t="s">
        <v>18</v>
      </c>
      <c r="D55" s="182">
        <f t="shared" ref="D55:D68" si="6">SUM(G55:R55)</f>
        <v>15</v>
      </c>
      <c r="E55" s="17" t="s">
        <v>19</v>
      </c>
      <c r="F55" s="183">
        <v>1</v>
      </c>
      <c r="G55" s="141">
        <v>15</v>
      </c>
      <c r="H55" s="79"/>
      <c r="I55" s="80"/>
      <c r="J55" s="141"/>
      <c r="K55" s="79"/>
      <c r="L55" s="80"/>
      <c r="M55" s="141"/>
      <c r="N55" s="79"/>
      <c r="O55" s="80"/>
      <c r="P55" s="141"/>
      <c r="Q55" s="79"/>
      <c r="R55" s="80"/>
    </row>
    <row r="56" spans="1:19">
      <c r="A56" s="178" t="s">
        <v>187</v>
      </c>
      <c r="B56" s="72">
        <v>10040000</v>
      </c>
      <c r="C56" s="72" t="s">
        <v>18</v>
      </c>
      <c r="D56" s="179">
        <f t="shared" si="6"/>
        <v>30</v>
      </c>
      <c r="E56" s="17" t="s">
        <v>19</v>
      </c>
      <c r="F56" s="180">
        <v>2</v>
      </c>
      <c r="G56" s="70">
        <v>15</v>
      </c>
      <c r="H56" s="66">
        <v>5</v>
      </c>
      <c r="I56" s="67">
        <v>10</v>
      </c>
      <c r="J56" s="70"/>
      <c r="K56" s="66"/>
      <c r="L56" s="67"/>
      <c r="M56" s="70"/>
      <c r="N56" s="66"/>
      <c r="O56" s="67"/>
      <c r="P56" s="70"/>
      <c r="Q56" s="66"/>
      <c r="R56" s="67"/>
    </row>
    <row r="57" spans="1:19">
      <c r="A57" s="178" t="s">
        <v>112</v>
      </c>
      <c r="B57" s="72">
        <v>10040000</v>
      </c>
      <c r="C57" s="72" t="s">
        <v>18</v>
      </c>
      <c r="D57" s="179">
        <f t="shared" si="6"/>
        <v>15</v>
      </c>
      <c r="E57" s="16" t="s">
        <v>20</v>
      </c>
      <c r="F57" s="180">
        <v>1</v>
      </c>
      <c r="G57" s="70"/>
      <c r="H57" s="66">
        <v>10</v>
      </c>
      <c r="I57" s="67">
        <v>5</v>
      </c>
      <c r="J57" s="70"/>
      <c r="K57" s="66"/>
      <c r="L57" s="67"/>
      <c r="M57" s="70"/>
      <c r="N57" s="66"/>
      <c r="O57" s="67"/>
      <c r="P57" s="70"/>
      <c r="Q57" s="66"/>
      <c r="R57" s="67"/>
    </row>
    <row r="58" spans="1:19" ht="24">
      <c r="A58" s="178" t="s">
        <v>188</v>
      </c>
      <c r="B58" s="72">
        <v>10040000</v>
      </c>
      <c r="C58" s="72" t="s">
        <v>18</v>
      </c>
      <c r="D58" s="179">
        <f t="shared" si="6"/>
        <v>30</v>
      </c>
      <c r="E58" s="17" t="s">
        <v>19</v>
      </c>
      <c r="F58" s="180">
        <v>2</v>
      </c>
      <c r="G58" s="70">
        <v>15</v>
      </c>
      <c r="H58" s="66">
        <v>5</v>
      </c>
      <c r="I58" s="67">
        <v>10</v>
      </c>
      <c r="J58" s="70"/>
      <c r="K58" s="66"/>
      <c r="L58" s="67"/>
      <c r="M58" s="70"/>
      <c r="N58" s="66"/>
      <c r="O58" s="67"/>
      <c r="P58" s="70"/>
      <c r="Q58" s="66"/>
      <c r="R58" s="67"/>
    </row>
    <row r="59" spans="1:19" ht="12.75" customHeight="1">
      <c r="A59" s="178" t="s">
        <v>113</v>
      </c>
      <c r="B59" s="72">
        <v>10040000</v>
      </c>
      <c r="C59" s="72" t="s">
        <v>18</v>
      </c>
      <c r="D59" s="179">
        <f t="shared" si="6"/>
        <v>30</v>
      </c>
      <c r="E59" s="17" t="s">
        <v>19</v>
      </c>
      <c r="F59" s="180">
        <v>3</v>
      </c>
      <c r="G59" s="70"/>
      <c r="H59" s="66"/>
      <c r="I59" s="67"/>
      <c r="J59" s="70">
        <v>15</v>
      </c>
      <c r="K59" s="66"/>
      <c r="L59" s="67">
        <v>15</v>
      </c>
      <c r="M59" s="70"/>
      <c r="N59" s="66"/>
      <c r="O59" s="67"/>
      <c r="P59" s="70"/>
      <c r="Q59" s="66"/>
      <c r="R59" s="67"/>
    </row>
    <row r="60" spans="1:19" ht="12.75" thickBot="1">
      <c r="A60" s="184" t="s">
        <v>114</v>
      </c>
      <c r="B60" s="89">
        <v>10040000</v>
      </c>
      <c r="C60" s="89" t="s">
        <v>18</v>
      </c>
      <c r="D60" s="338">
        <f t="shared" si="6"/>
        <v>30</v>
      </c>
      <c r="E60" s="35" t="s">
        <v>19</v>
      </c>
      <c r="F60" s="185">
        <v>3</v>
      </c>
      <c r="G60" s="91"/>
      <c r="H60" s="82"/>
      <c r="I60" s="83"/>
      <c r="J60" s="91">
        <v>15</v>
      </c>
      <c r="K60" s="82">
        <v>5</v>
      </c>
      <c r="L60" s="83">
        <v>10</v>
      </c>
      <c r="M60" s="91"/>
      <c r="N60" s="82"/>
      <c r="O60" s="83"/>
      <c r="P60" s="91"/>
      <c r="Q60" s="82"/>
      <c r="R60" s="83"/>
    </row>
    <row r="61" spans="1:19">
      <c r="A61" s="336" t="s">
        <v>115</v>
      </c>
      <c r="B61" s="623">
        <v>10040000</v>
      </c>
      <c r="C61" s="623" t="s">
        <v>22</v>
      </c>
      <c r="D61" s="337">
        <f t="shared" si="6"/>
        <v>30</v>
      </c>
      <c r="E61" s="496" t="s">
        <v>20</v>
      </c>
      <c r="F61" s="73">
        <v>3</v>
      </c>
      <c r="G61" s="618"/>
      <c r="H61" s="621"/>
      <c r="I61" s="615"/>
      <c r="J61" s="618"/>
      <c r="K61" s="621"/>
      <c r="L61" s="615"/>
      <c r="M61" s="618">
        <v>15</v>
      </c>
      <c r="N61" s="621">
        <v>10</v>
      </c>
      <c r="O61" s="615">
        <v>5</v>
      </c>
      <c r="P61" s="618"/>
      <c r="Q61" s="621"/>
      <c r="R61" s="615"/>
    </row>
    <row r="62" spans="1:19">
      <c r="A62" s="178" t="s">
        <v>116</v>
      </c>
      <c r="B62" s="72">
        <v>10040000</v>
      </c>
      <c r="C62" s="72" t="s">
        <v>22</v>
      </c>
      <c r="D62" s="179">
        <f t="shared" si="6"/>
        <v>45</v>
      </c>
      <c r="E62" s="17" t="s">
        <v>19</v>
      </c>
      <c r="F62" s="180">
        <v>3</v>
      </c>
      <c r="G62" s="70"/>
      <c r="H62" s="66"/>
      <c r="I62" s="67"/>
      <c r="J62" s="70"/>
      <c r="K62" s="66"/>
      <c r="L62" s="67"/>
      <c r="M62" s="70">
        <v>15</v>
      </c>
      <c r="N62" s="66">
        <v>10</v>
      </c>
      <c r="O62" s="67">
        <v>20</v>
      </c>
      <c r="P62" s="70"/>
      <c r="Q62" s="66"/>
      <c r="R62" s="67"/>
    </row>
    <row r="63" spans="1:19">
      <c r="A63" s="178" t="s">
        <v>189</v>
      </c>
      <c r="B63" s="72">
        <v>10040000</v>
      </c>
      <c r="C63" s="72" t="s">
        <v>22</v>
      </c>
      <c r="D63" s="179">
        <f t="shared" si="6"/>
        <v>45</v>
      </c>
      <c r="E63" s="17" t="s">
        <v>19</v>
      </c>
      <c r="F63" s="180">
        <v>4</v>
      </c>
      <c r="G63" s="70"/>
      <c r="H63" s="66"/>
      <c r="I63" s="67"/>
      <c r="J63" s="70"/>
      <c r="K63" s="66"/>
      <c r="L63" s="67"/>
      <c r="M63" s="70">
        <v>15</v>
      </c>
      <c r="N63" s="66">
        <v>30</v>
      </c>
      <c r="O63" s="67"/>
      <c r="P63" s="70"/>
      <c r="Q63" s="66"/>
      <c r="R63" s="67"/>
    </row>
    <row r="64" spans="1:19" ht="12.75" customHeight="1">
      <c r="A64" s="178" t="s">
        <v>117</v>
      </c>
      <c r="B64" s="72">
        <v>10040000</v>
      </c>
      <c r="C64" s="72" t="s">
        <v>22</v>
      </c>
      <c r="D64" s="179">
        <f t="shared" si="6"/>
        <v>30</v>
      </c>
      <c r="E64" s="16" t="s">
        <v>20</v>
      </c>
      <c r="F64" s="180">
        <v>5</v>
      </c>
      <c r="G64" s="70"/>
      <c r="H64" s="66"/>
      <c r="I64" s="67"/>
      <c r="J64" s="70"/>
      <c r="K64" s="66"/>
      <c r="L64" s="67"/>
      <c r="M64" s="70">
        <v>15</v>
      </c>
      <c r="N64" s="66">
        <v>5</v>
      </c>
      <c r="O64" s="67">
        <v>10</v>
      </c>
      <c r="P64" s="70"/>
      <c r="Q64" s="66"/>
      <c r="R64" s="67"/>
    </row>
    <row r="65" spans="1:19" ht="24">
      <c r="A65" s="69" t="s">
        <v>118</v>
      </c>
      <c r="B65" s="72">
        <v>10040000</v>
      </c>
      <c r="C65" s="72" t="s">
        <v>22</v>
      </c>
      <c r="D65" s="179">
        <f t="shared" si="6"/>
        <v>15</v>
      </c>
      <c r="E65" s="16" t="s">
        <v>20</v>
      </c>
      <c r="F65" s="180">
        <v>3</v>
      </c>
      <c r="G65" s="70"/>
      <c r="H65" s="66"/>
      <c r="I65" s="67"/>
      <c r="J65" s="70"/>
      <c r="K65" s="66"/>
      <c r="L65" s="67"/>
      <c r="M65" s="70"/>
      <c r="N65" s="66">
        <v>10</v>
      </c>
      <c r="O65" s="67">
        <v>5</v>
      </c>
      <c r="P65" s="70"/>
      <c r="Q65" s="66"/>
      <c r="R65" s="67"/>
    </row>
    <row r="66" spans="1:19">
      <c r="A66" s="71" t="s">
        <v>119</v>
      </c>
      <c r="B66" s="72">
        <v>10040000</v>
      </c>
      <c r="C66" s="622" t="s">
        <v>22</v>
      </c>
      <c r="D66" s="339">
        <f t="shared" si="6"/>
        <v>30</v>
      </c>
      <c r="E66" s="627" t="s">
        <v>19</v>
      </c>
      <c r="F66" s="340">
        <v>4</v>
      </c>
      <c r="G66" s="616"/>
      <c r="H66" s="619"/>
      <c r="I66" s="613"/>
      <c r="J66" s="616"/>
      <c r="K66" s="619"/>
      <c r="L66" s="613"/>
      <c r="M66" s="616">
        <v>15</v>
      </c>
      <c r="N66" s="619">
        <v>10</v>
      </c>
      <c r="O66" s="613">
        <v>5</v>
      </c>
      <c r="P66" s="616"/>
      <c r="Q66" s="619"/>
      <c r="R66" s="613"/>
    </row>
    <row r="67" spans="1:19">
      <c r="A67" s="69" t="s">
        <v>121</v>
      </c>
      <c r="B67" s="72">
        <v>10040000</v>
      </c>
      <c r="C67" s="72" t="s">
        <v>22</v>
      </c>
      <c r="D67" s="179">
        <f t="shared" si="6"/>
        <v>30</v>
      </c>
      <c r="E67" s="16" t="s">
        <v>20</v>
      </c>
      <c r="F67" s="180">
        <v>5</v>
      </c>
      <c r="G67" s="70"/>
      <c r="H67" s="66"/>
      <c r="I67" s="67"/>
      <c r="J67" s="70"/>
      <c r="K67" s="66"/>
      <c r="L67" s="67"/>
      <c r="M67" s="70"/>
      <c r="N67" s="66"/>
      <c r="O67" s="67"/>
      <c r="P67" s="70">
        <v>15</v>
      </c>
      <c r="Q67" s="66">
        <v>10</v>
      </c>
      <c r="R67" s="67">
        <v>5</v>
      </c>
    </row>
    <row r="68" spans="1:19" ht="12.75" thickBot="1">
      <c r="A68" s="69" t="s">
        <v>120</v>
      </c>
      <c r="B68" s="72">
        <v>10040000</v>
      </c>
      <c r="C68" s="72" t="s">
        <v>22</v>
      </c>
      <c r="D68" s="179">
        <f t="shared" si="6"/>
        <v>15</v>
      </c>
      <c r="E68" s="16" t="s">
        <v>20</v>
      </c>
      <c r="F68" s="180">
        <v>2</v>
      </c>
      <c r="G68" s="70"/>
      <c r="H68" s="66"/>
      <c r="I68" s="67"/>
      <c r="J68" s="70"/>
      <c r="K68" s="66"/>
      <c r="L68" s="67"/>
      <c r="M68" s="70"/>
      <c r="N68" s="66"/>
      <c r="O68" s="67"/>
      <c r="P68" s="70">
        <v>15</v>
      </c>
      <c r="Q68" s="66"/>
      <c r="R68" s="67"/>
    </row>
    <row r="69" spans="1:19" ht="36.75" thickBot="1">
      <c r="A69" s="187" t="s">
        <v>249</v>
      </c>
      <c r="B69" s="188">
        <v>10040000</v>
      </c>
      <c r="C69" s="94" t="s">
        <v>18</v>
      </c>
      <c r="D69" s="94">
        <v>40</v>
      </c>
      <c r="E69" s="94" t="s">
        <v>21</v>
      </c>
      <c r="F69" s="95">
        <v>2</v>
      </c>
      <c r="G69" s="134"/>
      <c r="H69" s="135"/>
      <c r="I69" s="136"/>
      <c r="J69" s="700"/>
      <c r="K69" s="649"/>
      <c r="L69" s="650"/>
      <c r="M69" s="96"/>
      <c r="N69" s="97"/>
      <c r="O69" s="98"/>
      <c r="P69" s="96"/>
      <c r="Q69" s="97"/>
      <c r="R69" s="98"/>
    </row>
    <row r="70" spans="1:19" ht="36.75" customHeight="1" thickBot="1">
      <c r="A70" s="186" t="s">
        <v>250</v>
      </c>
      <c r="B70" s="177">
        <v>10040000</v>
      </c>
      <c r="C70" s="73" t="s">
        <v>22</v>
      </c>
      <c r="D70" s="73">
        <v>60</v>
      </c>
      <c r="E70" s="623" t="s">
        <v>21</v>
      </c>
      <c r="F70" s="611">
        <v>3</v>
      </c>
      <c r="G70" s="618"/>
      <c r="H70" s="621"/>
      <c r="I70" s="615"/>
      <c r="J70" s="618"/>
      <c r="K70" s="621"/>
      <c r="L70" s="615"/>
      <c r="M70" s="126"/>
      <c r="N70" s="127"/>
      <c r="O70" s="128"/>
      <c r="P70" s="651"/>
      <c r="Q70" s="652"/>
      <c r="R70" s="653"/>
    </row>
    <row r="71" spans="1:19" s="47" customFormat="1" ht="12.95" customHeight="1" thickBot="1">
      <c r="A71" s="857" t="s">
        <v>167</v>
      </c>
      <c r="B71" s="858"/>
      <c r="C71" s="858"/>
      <c r="D71" s="810">
        <f>SUM(D55:D68)</f>
        <v>390</v>
      </c>
      <c r="E71" s="859"/>
      <c r="F71" s="855">
        <f t="shared" ref="F71:R71" si="7">SUM(F55:F70)</f>
        <v>46</v>
      </c>
      <c r="G71" s="189">
        <f t="shared" si="7"/>
        <v>45</v>
      </c>
      <c r="H71" s="190">
        <f t="shared" si="7"/>
        <v>20</v>
      </c>
      <c r="I71" s="191">
        <f t="shared" si="7"/>
        <v>25</v>
      </c>
      <c r="J71" s="189">
        <f t="shared" si="7"/>
        <v>30</v>
      </c>
      <c r="K71" s="190">
        <f t="shared" si="7"/>
        <v>5</v>
      </c>
      <c r="L71" s="191">
        <f t="shared" si="7"/>
        <v>25</v>
      </c>
      <c r="M71" s="189">
        <f t="shared" si="7"/>
        <v>75</v>
      </c>
      <c r="N71" s="190">
        <f t="shared" si="7"/>
        <v>75</v>
      </c>
      <c r="O71" s="191">
        <f t="shared" si="7"/>
        <v>45</v>
      </c>
      <c r="P71" s="189">
        <f t="shared" si="7"/>
        <v>30</v>
      </c>
      <c r="Q71" s="190">
        <f t="shared" si="7"/>
        <v>10</v>
      </c>
      <c r="R71" s="191">
        <f t="shared" si="7"/>
        <v>5</v>
      </c>
      <c r="S71" s="571"/>
    </row>
    <row r="72" spans="1:19" s="53" customFormat="1" ht="12.75" thickBot="1">
      <c r="A72" s="861" t="s">
        <v>3</v>
      </c>
      <c r="B72" s="862"/>
      <c r="C72" s="862"/>
      <c r="D72" s="811"/>
      <c r="E72" s="860"/>
      <c r="F72" s="856"/>
      <c r="G72" s="856">
        <f>SUM(G71:L71)</f>
        <v>150</v>
      </c>
      <c r="H72" s="863"/>
      <c r="I72" s="863"/>
      <c r="J72" s="863"/>
      <c r="K72" s="863"/>
      <c r="L72" s="864"/>
      <c r="M72" s="856">
        <f>SUM(M71:R71)</f>
        <v>240</v>
      </c>
      <c r="N72" s="863"/>
      <c r="O72" s="863"/>
      <c r="P72" s="863"/>
      <c r="Q72" s="863"/>
      <c r="R72" s="864"/>
      <c r="S72" s="598"/>
    </row>
    <row r="73" spans="1:19" ht="12.75" thickBot="1">
      <c r="A73" s="853" t="s">
        <v>75</v>
      </c>
      <c r="B73" s="854"/>
      <c r="C73" s="854"/>
      <c r="D73" s="854"/>
      <c r="E73" s="854"/>
      <c r="F73" s="854"/>
      <c r="G73" s="848"/>
      <c r="H73" s="848"/>
      <c r="I73" s="848"/>
      <c r="J73" s="848"/>
      <c r="K73" s="848"/>
      <c r="L73" s="848"/>
      <c r="M73" s="848"/>
      <c r="N73" s="848"/>
      <c r="O73" s="848"/>
      <c r="P73" s="848"/>
      <c r="Q73" s="848"/>
      <c r="R73" s="849"/>
    </row>
    <row r="74" spans="1:19" s="6" customFormat="1" ht="13.5" customHeight="1" thickBot="1">
      <c r="A74" s="787" t="s">
        <v>6</v>
      </c>
      <c r="B74" s="795" t="s">
        <v>7</v>
      </c>
      <c r="C74" s="795" t="s">
        <v>8</v>
      </c>
      <c r="D74" s="795" t="s">
        <v>9</v>
      </c>
      <c r="E74" s="795" t="s">
        <v>10</v>
      </c>
      <c r="F74" s="798" t="s">
        <v>11</v>
      </c>
      <c r="G74" s="801" t="s">
        <v>1</v>
      </c>
      <c r="H74" s="802"/>
      <c r="I74" s="802"/>
      <c r="J74" s="802"/>
      <c r="K74" s="802"/>
      <c r="L74" s="803"/>
      <c r="M74" s="801" t="s">
        <v>2</v>
      </c>
      <c r="N74" s="802"/>
      <c r="O74" s="802"/>
      <c r="P74" s="802"/>
      <c r="Q74" s="802"/>
      <c r="R74" s="804"/>
      <c r="S74" s="7"/>
    </row>
    <row r="75" spans="1:19" s="6" customFormat="1" ht="12" customHeight="1">
      <c r="A75" s="788"/>
      <c r="B75" s="796"/>
      <c r="C75" s="796"/>
      <c r="D75" s="796"/>
      <c r="E75" s="796"/>
      <c r="F75" s="799"/>
      <c r="G75" s="805" t="s">
        <v>12</v>
      </c>
      <c r="H75" s="806"/>
      <c r="I75" s="807"/>
      <c r="J75" s="805" t="s">
        <v>13</v>
      </c>
      <c r="K75" s="806"/>
      <c r="L75" s="807"/>
      <c r="M75" s="805" t="s">
        <v>12</v>
      </c>
      <c r="N75" s="806"/>
      <c r="O75" s="807"/>
      <c r="P75" s="805" t="s">
        <v>13</v>
      </c>
      <c r="Q75" s="806"/>
      <c r="R75" s="807"/>
      <c r="S75" s="7"/>
    </row>
    <row r="76" spans="1:19" s="6" customFormat="1" ht="23.25" customHeight="1" thickBot="1">
      <c r="A76" s="789"/>
      <c r="B76" s="797"/>
      <c r="C76" s="797"/>
      <c r="D76" s="797"/>
      <c r="E76" s="797"/>
      <c r="F76" s="800"/>
      <c r="G76" s="91" t="s">
        <v>14</v>
      </c>
      <c r="H76" s="82" t="s">
        <v>15</v>
      </c>
      <c r="I76" s="83" t="s">
        <v>16</v>
      </c>
      <c r="J76" s="91" t="s">
        <v>14</v>
      </c>
      <c r="K76" s="82" t="s">
        <v>15</v>
      </c>
      <c r="L76" s="83" t="s">
        <v>16</v>
      </c>
      <c r="M76" s="91" t="s">
        <v>14</v>
      </c>
      <c r="N76" s="82" t="s">
        <v>15</v>
      </c>
      <c r="O76" s="83" t="s">
        <v>16</v>
      </c>
      <c r="P76" s="341" t="s">
        <v>14</v>
      </c>
      <c r="Q76" s="342" t="s">
        <v>15</v>
      </c>
      <c r="R76" s="343" t="s">
        <v>16</v>
      </c>
      <c r="S76" s="7"/>
    </row>
    <row r="77" spans="1:19">
      <c r="A77" s="77" t="s">
        <v>93</v>
      </c>
      <c r="B77" s="173">
        <v>10020000</v>
      </c>
      <c r="C77" s="78" t="s">
        <v>18</v>
      </c>
      <c r="D77" s="78">
        <f t="shared" ref="D77:D90" si="8">SUM(G77:R77)</f>
        <v>30</v>
      </c>
      <c r="E77" s="16" t="s">
        <v>19</v>
      </c>
      <c r="F77" s="660">
        <v>2</v>
      </c>
      <c r="G77" s="60">
        <v>15</v>
      </c>
      <c r="H77" s="61">
        <v>15</v>
      </c>
      <c r="I77" s="139"/>
      <c r="J77" s="81"/>
      <c r="K77" s="79"/>
      <c r="L77" s="80"/>
      <c r="M77" s="141"/>
      <c r="N77" s="79"/>
      <c r="O77" s="80"/>
      <c r="P77" s="81"/>
      <c r="Q77" s="79"/>
      <c r="R77" s="80"/>
    </row>
    <row r="78" spans="1:19" ht="24">
      <c r="A78" s="76" t="s">
        <v>94</v>
      </c>
      <c r="B78" s="173">
        <v>10020000</v>
      </c>
      <c r="C78" s="63" t="s">
        <v>18</v>
      </c>
      <c r="D78" s="63">
        <f t="shared" si="8"/>
        <v>30</v>
      </c>
      <c r="E78" s="16" t="s">
        <v>19</v>
      </c>
      <c r="F78" s="661">
        <v>2</v>
      </c>
      <c r="G78" s="64">
        <v>15</v>
      </c>
      <c r="H78" s="65">
        <v>15</v>
      </c>
      <c r="I78" s="140"/>
      <c r="J78" s="68"/>
      <c r="K78" s="66"/>
      <c r="L78" s="67"/>
      <c r="M78" s="70"/>
      <c r="N78" s="66"/>
      <c r="O78" s="67"/>
      <c r="P78" s="68"/>
      <c r="Q78" s="66"/>
      <c r="R78" s="67"/>
    </row>
    <row r="79" spans="1:19">
      <c r="A79" s="76" t="s">
        <v>95</v>
      </c>
      <c r="B79" s="173">
        <v>10020000</v>
      </c>
      <c r="C79" s="63" t="s">
        <v>18</v>
      </c>
      <c r="D79" s="63">
        <f t="shared" si="8"/>
        <v>30</v>
      </c>
      <c r="E79" s="16" t="s">
        <v>19</v>
      </c>
      <c r="F79" s="661">
        <v>2</v>
      </c>
      <c r="G79" s="64">
        <v>15</v>
      </c>
      <c r="H79" s="65">
        <v>15</v>
      </c>
      <c r="I79" s="140"/>
      <c r="J79" s="68"/>
      <c r="K79" s="66"/>
      <c r="L79" s="67"/>
      <c r="M79" s="70"/>
      <c r="N79" s="66"/>
      <c r="O79" s="67"/>
      <c r="P79" s="68"/>
      <c r="Q79" s="66"/>
      <c r="R79" s="67"/>
    </row>
    <row r="80" spans="1:19" ht="24">
      <c r="A80" s="377" t="s">
        <v>194</v>
      </c>
      <c r="B80" s="378">
        <v>10020000</v>
      </c>
      <c r="C80" s="378" t="s">
        <v>18</v>
      </c>
      <c r="D80" s="378">
        <f t="shared" si="8"/>
        <v>30</v>
      </c>
      <c r="E80" s="16" t="s">
        <v>19</v>
      </c>
      <c r="F80" s="662">
        <v>3</v>
      </c>
      <c r="G80" s="64"/>
      <c r="H80" s="65"/>
      <c r="I80" s="140"/>
      <c r="J80" s="68">
        <v>15</v>
      </c>
      <c r="K80" s="66">
        <v>15</v>
      </c>
      <c r="L80" s="67"/>
      <c r="M80" s="70"/>
      <c r="N80" s="66"/>
      <c r="O80" s="67"/>
      <c r="P80" s="68"/>
      <c r="Q80" s="66"/>
      <c r="R80" s="67"/>
    </row>
    <row r="81" spans="1:19" ht="24">
      <c r="A81" s="380" t="s">
        <v>128</v>
      </c>
      <c r="B81" s="381">
        <v>10020000</v>
      </c>
      <c r="C81" s="382" t="s">
        <v>18</v>
      </c>
      <c r="D81" s="381">
        <f t="shared" si="8"/>
        <v>30</v>
      </c>
      <c r="E81" s="495" t="s">
        <v>19</v>
      </c>
      <c r="F81" s="663">
        <v>2</v>
      </c>
      <c r="G81" s="383"/>
      <c r="H81" s="384"/>
      <c r="I81" s="385"/>
      <c r="J81" s="369">
        <v>15</v>
      </c>
      <c r="K81" s="619">
        <v>15</v>
      </c>
      <c r="L81" s="613"/>
      <c r="M81" s="616"/>
      <c r="N81" s="619"/>
      <c r="O81" s="613"/>
      <c r="P81" s="369"/>
      <c r="Q81" s="619"/>
      <c r="R81" s="613"/>
    </row>
    <row r="82" spans="1:19" ht="12.75" thickBot="1">
      <c r="A82" s="386" t="s">
        <v>129</v>
      </c>
      <c r="B82" s="35">
        <v>10020000</v>
      </c>
      <c r="C82" s="387" t="s">
        <v>18</v>
      </c>
      <c r="D82" s="387">
        <f t="shared" si="8"/>
        <v>15</v>
      </c>
      <c r="E82" s="30" t="s">
        <v>20</v>
      </c>
      <c r="F82" s="664">
        <v>1</v>
      </c>
      <c r="G82" s="373"/>
      <c r="H82" s="374"/>
      <c r="I82" s="375"/>
      <c r="J82" s="84"/>
      <c r="K82" s="82"/>
      <c r="L82" s="83">
        <v>15</v>
      </c>
      <c r="M82" s="91"/>
      <c r="N82" s="82"/>
      <c r="O82" s="83"/>
      <c r="P82" s="84"/>
      <c r="Q82" s="82"/>
      <c r="R82" s="83"/>
    </row>
    <row r="83" spans="1:19" ht="24">
      <c r="A83" s="336" t="s">
        <v>195</v>
      </c>
      <c r="B83" s="626">
        <v>10020000</v>
      </c>
      <c r="C83" s="623" t="s">
        <v>22</v>
      </c>
      <c r="D83" s="623">
        <f t="shared" si="8"/>
        <v>30</v>
      </c>
      <c r="E83" s="604" t="s">
        <v>20</v>
      </c>
      <c r="F83" s="665">
        <v>4</v>
      </c>
      <c r="G83" s="370"/>
      <c r="H83" s="371"/>
      <c r="I83" s="372"/>
      <c r="J83" s="62"/>
      <c r="K83" s="621"/>
      <c r="L83" s="615"/>
      <c r="M83" s="618"/>
      <c r="N83" s="621">
        <v>15</v>
      </c>
      <c r="O83" s="615">
        <v>15</v>
      </c>
      <c r="P83" s="62"/>
      <c r="Q83" s="621"/>
      <c r="R83" s="615"/>
    </row>
    <row r="84" spans="1:19" ht="24">
      <c r="A84" s="69" t="s">
        <v>196</v>
      </c>
      <c r="B84" s="173">
        <v>10020000</v>
      </c>
      <c r="C84" s="72" t="s">
        <v>22</v>
      </c>
      <c r="D84" s="623">
        <f t="shared" si="8"/>
        <v>30</v>
      </c>
      <c r="E84" s="495" t="s">
        <v>20</v>
      </c>
      <c r="F84" s="666">
        <v>4</v>
      </c>
      <c r="G84" s="64"/>
      <c r="H84" s="65"/>
      <c r="I84" s="140"/>
      <c r="J84" s="68"/>
      <c r="K84" s="66"/>
      <c r="L84" s="67"/>
      <c r="M84" s="70"/>
      <c r="N84" s="66">
        <v>15</v>
      </c>
      <c r="O84" s="67">
        <v>15</v>
      </c>
      <c r="P84" s="68"/>
      <c r="Q84" s="66"/>
      <c r="R84" s="67"/>
    </row>
    <row r="85" spans="1:19" ht="24">
      <c r="A85" s="69" t="s">
        <v>197</v>
      </c>
      <c r="B85" s="173">
        <v>10020000</v>
      </c>
      <c r="C85" s="72" t="s">
        <v>22</v>
      </c>
      <c r="D85" s="623">
        <f t="shared" si="8"/>
        <v>15</v>
      </c>
      <c r="E85" s="495" t="s">
        <v>20</v>
      </c>
      <c r="F85" s="666">
        <v>2</v>
      </c>
      <c r="G85" s="64"/>
      <c r="H85" s="65"/>
      <c r="I85" s="140"/>
      <c r="J85" s="68"/>
      <c r="K85" s="66"/>
      <c r="L85" s="67"/>
      <c r="M85" s="70"/>
      <c r="N85" s="66"/>
      <c r="O85" s="67">
        <v>15</v>
      </c>
      <c r="P85" s="68"/>
      <c r="Q85" s="66"/>
      <c r="R85" s="67"/>
    </row>
    <row r="86" spans="1:19" ht="24">
      <c r="A86" s="69" t="s">
        <v>96</v>
      </c>
      <c r="B86" s="173">
        <v>10020000</v>
      </c>
      <c r="C86" s="72" t="s">
        <v>22</v>
      </c>
      <c r="D86" s="623">
        <f t="shared" si="8"/>
        <v>30</v>
      </c>
      <c r="E86" s="495" t="s">
        <v>20</v>
      </c>
      <c r="F86" s="666">
        <v>4</v>
      </c>
      <c r="G86" s="70"/>
      <c r="H86" s="66"/>
      <c r="I86" s="67"/>
      <c r="J86" s="68"/>
      <c r="K86" s="66"/>
      <c r="L86" s="67"/>
      <c r="M86" s="64"/>
      <c r="N86" s="66">
        <v>15</v>
      </c>
      <c r="O86" s="67">
        <v>15</v>
      </c>
      <c r="P86" s="68"/>
      <c r="Q86" s="66"/>
      <c r="R86" s="67"/>
    </row>
    <row r="87" spans="1:19" ht="24">
      <c r="A87" s="69" t="s">
        <v>198</v>
      </c>
      <c r="B87" s="173">
        <v>10020000</v>
      </c>
      <c r="C87" s="72" t="s">
        <v>22</v>
      </c>
      <c r="D87" s="623">
        <f t="shared" si="8"/>
        <v>30</v>
      </c>
      <c r="E87" s="495" t="s">
        <v>20</v>
      </c>
      <c r="F87" s="666">
        <v>4</v>
      </c>
      <c r="G87" s="70"/>
      <c r="H87" s="66"/>
      <c r="I87" s="67"/>
      <c r="J87" s="68"/>
      <c r="K87" s="66"/>
      <c r="L87" s="67"/>
      <c r="M87" s="64"/>
      <c r="N87" s="66">
        <v>15</v>
      </c>
      <c r="O87" s="67">
        <v>15</v>
      </c>
      <c r="P87" s="68"/>
      <c r="Q87" s="66"/>
      <c r="R87" s="67"/>
    </row>
    <row r="88" spans="1:19" ht="37.5" customHeight="1">
      <c r="A88" s="69" t="s">
        <v>199</v>
      </c>
      <c r="B88" s="173">
        <v>10020000</v>
      </c>
      <c r="C88" s="72" t="s">
        <v>22</v>
      </c>
      <c r="D88" s="623">
        <f t="shared" si="8"/>
        <v>30</v>
      </c>
      <c r="E88" s="495" t="s">
        <v>20</v>
      </c>
      <c r="F88" s="666">
        <v>4</v>
      </c>
      <c r="G88" s="70"/>
      <c r="H88" s="66"/>
      <c r="I88" s="67"/>
      <c r="J88" s="68"/>
      <c r="K88" s="66"/>
      <c r="L88" s="67"/>
      <c r="M88" s="64"/>
      <c r="N88" s="66">
        <v>15</v>
      </c>
      <c r="O88" s="67">
        <v>15</v>
      </c>
      <c r="P88" s="68"/>
      <c r="Q88" s="66"/>
      <c r="R88" s="67"/>
    </row>
    <row r="89" spans="1:19" s="3" customFormat="1">
      <c r="A89" s="69" t="s">
        <v>130</v>
      </c>
      <c r="B89" s="173">
        <v>10020000</v>
      </c>
      <c r="C89" s="72" t="s">
        <v>22</v>
      </c>
      <c r="D89" s="623">
        <f t="shared" si="8"/>
        <v>45</v>
      </c>
      <c r="E89" s="16" t="s">
        <v>19</v>
      </c>
      <c r="F89" s="666">
        <v>5</v>
      </c>
      <c r="G89" s="70"/>
      <c r="H89" s="66"/>
      <c r="I89" s="67"/>
      <c r="J89" s="68"/>
      <c r="K89" s="66"/>
      <c r="L89" s="67"/>
      <c r="M89" s="64"/>
      <c r="N89" s="66"/>
      <c r="O89" s="67"/>
      <c r="P89" s="68">
        <v>15</v>
      </c>
      <c r="Q89" s="66">
        <v>30</v>
      </c>
      <c r="R89" s="67"/>
      <c r="S89" s="599"/>
    </row>
    <row r="90" spans="1:19" s="3" customFormat="1" ht="24.75" thickBot="1">
      <c r="A90" s="88" t="s">
        <v>97</v>
      </c>
      <c r="B90" s="175">
        <v>10020000</v>
      </c>
      <c r="C90" s="89" t="s">
        <v>22</v>
      </c>
      <c r="D90" s="623">
        <f t="shared" si="8"/>
        <v>15</v>
      </c>
      <c r="E90" s="495" t="s">
        <v>20</v>
      </c>
      <c r="F90" s="584">
        <v>2</v>
      </c>
      <c r="G90" s="91"/>
      <c r="H90" s="82"/>
      <c r="I90" s="83"/>
      <c r="J90" s="84"/>
      <c r="K90" s="82"/>
      <c r="L90" s="83"/>
      <c r="M90" s="91"/>
      <c r="N90" s="82"/>
      <c r="O90" s="83"/>
      <c r="P90" s="84"/>
      <c r="Q90" s="82">
        <v>15</v>
      </c>
      <c r="R90" s="83"/>
      <c r="S90" s="599"/>
    </row>
    <row r="91" spans="1:19" ht="24.75" thickBot="1">
      <c r="A91" s="93" t="s">
        <v>251</v>
      </c>
      <c r="B91" s="129">
        <v>10020000</v>
      </c>
      <c r="C91" s="94" t="s">
        <v>18</v>
      </c>
      <c r="D91" s="94">
        <v>40</v>
      </c>
      <c r="E91" s="94" t="s">
        <v>21</v>
      </c>
      <c r="F91" s="667">
        <v>2</v>
      </c>
      <c r="G91" s="134"/>
      <c r="H91" s="135"/>
      <c r="I91" s="136"/>
      <c r="J91" s="670"/>
      <c r="K91" s="649"/>
      <c r="L91" s="650"/>
      <c r="M91" s="96"/>
      <c r="N91" s="97"/>
      <c r="O91" s="98"/>
      <c r="P91" s="99"/>
      <c r="Q91" s="97"/>
      <c r="R91" s="98"/>
    </row>
    <row r="92" spans="1:19" ht="24">
      <c r="A92" s="92" t="s">
        <v>252</v>
      </c>
      <c r="B92" s="626">
        <v>10020000</v>
      </c>
      <c r="C92" s="609" t="s">
        <v>22</v>
      </c>
      <c r="D92" s="609">
        <v>20</v>
      </c>
      <c r="E92" s="609" t="s">
        <v>21</v>
      </c>
      <c r="F92" s="668">
        <v>1</v>
      </c>
      <c r="G92" s="618"/>
      <c r="H92" s="621"/>
      <c r="I92" s="615"/>
      <c r="J92" s="62"/>
      <c r="K92" s="621"/>
      <c r="L92" s="615"/>
      <c r="M92" s="126"/>
      <c r="N92" s="127"/>
      <c r="O92" s="128"/>
      <c r="P92" s="671"/>
      <c r="Q92" s="652"/>
      <c r="R92" s="653"/>
    </row>
    <row r="93" spans="1:19" ht="24.75" thickBot="1">
      <c r="A93" s="71" t="s">
        <v>253</v>
      </c>
      <c r="B93" s="173">
        <v>10020000</v>
      </c>
      <c r="C93" s="622" t="s">
        <v>22</v>
      </c>
      <c r="D93" s="622">
        <v>40</v>
      </c>
      <c r="E93" s="622" t="s">
        <v>21</v>
      </c>
      <c r="F93" s="669">
        <v>2</v>
      </c>
      <c r="G93" s="91"/>
      <c r="H93" s="82"/>
      <c r="I93" s="83"/>
      <c r="J93" s="68"/>
      <c r="K93" s="66"/>
      <c r="L93" s="67"/>
      <c r="M93" s="153"/>
      <c r="N93" s="154"/>
      <c r="O93" s="155"/>
      <c r="P93" s="672"/>
      <c r="Q93" s="639"/>
      <c r="R93" s="640"/>
    </row>
    <row r="94" spans="1:19" ht="12.75" thickBot="1">
      <c r="A94" s="760" t="s">
        <v>168</v>
      </c>
      <c r="B94" s="761"/>
      <c r="C94" s="761"/>
      <c r="D94" s="762">
        <f>SUM(D77:D90)</f>
        <v>390</v>
      </c>
      <c r="E94" s="845"/>
      <c r="F94" s="762">
        <f>SUM(F77:F93)</f>
        <v>46</v>
      </c>
      <c r="G94" s="55">
        <f t="shared" ref="G94:R94" si="9">SUM(G77:G93)</f>
        <v>45</v>
      </c>
      <c r="H94" s="56">
        <f t="shared" si="9"/>
        <v>45</v>
      </c>
      <c r="I94" s="57">
        <f t="shared" si="9"/>
        <v>0</v>
      </c>
      <c r="J94" s="55">
        <f t="shared" si="9"/>
        <v>30</v>
      </c>
      <c r="K94" s="56">
        <f t="shared" si="9"/>
        <v>30</v>
      </c>
      <c r="L94" s="57">
        <f t="shared" si="9"/>
        <v>15</v>
      </c>
      <c r="M94" s="55">
        <f t="shared" si="9"/>
        <v>0</v>
      </c>
      <c r="N94" s="56">
        <f t="shared" si="9"/>
        <v>75</v>
      </c>
      <c r="O94" s="57">
        <f t="shared" si="9"/>
        <v>90</v>
      </c>
      <c r="P94" s="55">
        <f t="shared" si="9"/>
        <v>15</v>
      </c>
      <c r="Q94" s="56">
        <f t="shared" si="9"/>
        <v>45</v>
      </c>
      <c r="R94" s="57">
        <f t="shared" si="9"/>
        <v>0</v>
      </c>
    </row>
    <row r="95" spans="1:19" ht="12.75" thickBot="1">
      <c r="A95" s="768" t="s">
        <v>3</v>
      </c>
      <c r="B95" s="769"/>
      <c r="C95" s="769"/>
      <c r="D95" s="763"/>
      <c r="E95" s="846"/>
      <c r="F95" s="763"/>
      <c r="G95" s="770">
        <f>SUM(G94:L94)</f>
        <v>165</v>
      </c>
      <c r="H95" s="767"/>
      <c r="I95" s="767"/>
      <c r="J95" s="767"/>
      <c r="K95" s="767"/>
      <c r="L95" s="771"/>
      <c r="M95" s="770">
        <f>SUM(M94:R94)</f>
        <v>225</v>
      </c>
      <c r="N95" s="767"/>
      <c r="O95" s="767"/>
      <c r="P95" s="767"/>
      <c r="Q95" s="767"/>
      <c r="R95" s="771"/>
    </row>
    <row r="96" spans="1:19" ht="12.75" thickBot="1">
      <c r="A96" s="850" t="s">
        <v>30</v>
      </c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2"/>
    </row>
    <row r="97" spans="1:19" s="6" customFormat="1" ht="13.5" customHeight="1" thickBot="1">
      <c r="A97" s="787" t="s">
        <v>6</v>
      </c>
      <c r="B97" s="795" t="s">
        <v>7</v>
      </c>
      <c r="C97" s="795" t="s">
        <v>8</v>
      </c>
      <c r="D97" s="795" t="s">
        <v>9</v>
      </c>
      <c r="E97" s="795" t="s">
        <v>10</v>
      </c>
      <c r="F97" s="798" t="s">
        <v>11</v>
      </c>
      <c r="G97" s="801" t="s">
        <v>1</v>
      </c>
      <c r="H97" s="802"/>
      <c r="I97" s="802"/>
      <c r="J97" s="802"/>
      <c r="K97" s="802"/>
      <c r="L97" s="803"/>
      <c r="M97" s="801" t="s">
        <v>2</v>
      </c>
      <c r="N97" s="802"/>
      <c r="O97" s="802"/>
      <c r="P97" s="802"/>
      <c r="Q97" s="802"/>
      <c r="R97" s="804"/>
      <c r="S97" s="7"/>
    </row>
    <row r="98" spans="1:19" s="6" customFormat="1" ht="12" customHeight="1">
      <c r="A98" s="788"/>
      <c r="B98" s="796"/>
      <c r="C98" s="796"/>
      <c r="D98" s="796"/>
      <c r="E98" s="796"/>
      <c r="F98" s="799"/>
      <c r="G98" s="805" t="s">
        <v>12</v>
      </c>
      <c r="H98" s="806"/>
      <c r="I98" s="807"/>
      <c r="J98" s="805" t="s">
        <v>13</v>
      </c>
      <c r="K98" s="806"/>
      <c r="L98" s="807"/>
      <c r="M98" s="805" t="s">
        <v>12</v>
      </c>
      <c r="N98" s="806"/>
      <c r="O98" s="807"/>
      <c r="P98" s="805" t="s">
        <v>13</v>
      </c>
      <c r="Q98" s="806"/>
      <c r="R98" s="807"/>
      <c r="S98" s="7"/>
    </row>
    <row r="99" spans="1:19" s="6" customFormat="1" ht="23.25" customHeight="1" thickBot="1">
      <c r="A99" s="789"/>
      <c r="B99" s="797"/>
      <c r="C99" s="797"/>
      <c r="D99" s="797"/>
      <c r="E99" s="797"/>
      <c r="F99" s="800"/>
      <c r="G99" s="91" t="s">
        <v>14</v>
      </c>
      <c r="H99" s="82" t="s">
        <v>15</v>
      </c>
      <c r="I99" s="83" t="s">
        <v>16</v>
      </c>
      <c r="J99" s="91" t="s">
        <v>14</v>
      </c>
      <c r="K99" s="82" t="s">
        <v>15</v>
      </c>
      <c r="L99" s="83" t="s">
        <v>16</v>
      </c>
      <c r="M99" s="91" t="s">
        <v>14</v>
      </c>
      <c r="N99" s="82" t="s">
        <v>15</v>
      </c>
      <c r="O99" s="83" t="s">
        <v>16</v>
      </c>
      <c r="P99" s="341" t="s">
        <v>14</v>
      </c>
      <c r="Q99" s="342" t="s">
        <v>15</v>
      </c>
      <c r="R99" s="343" t="s">
        <v>16</v>
      </c>
      <c r="S99" s="7"/>
    </row>
    <row r="100" spans="1:19" ht="12.75" thickBot="1">
      <c r="A100" s="842" t="s">
        <v>126</v>
      </c>
      <c r="B100" s="843"/>
      <c r="C100" s="843"/>
      <c r="D100" s="843"/>
      <c r="E100" s="843"/>
      <c r="F100" s="843"/>
      <c r="G100" s="843"/>
      <c r="H100" s="843"/>
      <c r="I100" s="843"/>
      <c r="J100" s="843"/>
      <c r="K100" s="843"/>
      <c r="L100" s="843"/>
      <c r="M100" s="843"/>
      <c r="N100" s="843"/>
      <c r="O100" s="843"/>
      <c r="P100" s="843"/>
      <c r="Q100" s="843"/>
      <c r="R100" s="844"/>
    </row>
    <row r="101" spans="1:19" ht="24">
      <c r="A101" s="100" t="s">
        <v>27</v>
      </c>
      <c r="B101" s="628">
        <v>10020000</v>
      </c>
      <c r="C101" s="628" t="s">
        <v>18</v>
      </c>
      <c r="D101" s="101">
        <f>SUM(G101:R101)</f>
        <v>30</v>
      </c>
      <c r="E101" s="628" t="s">
        <v>19</v>
      </c>
      <c r="F101" s="73">
        <v>2</v>
      </c>
      <c r="G101" s="18">
        <v>15</v>
      </c>
      <c r="H101" s="19">
        <v>15</v>
      </c>
      <c r="I101" s="20"/>
      <c r="J101" s="28"/>
      <c r="K101" s="494"/>
      <c r="L101" s="490"/>
      <c r="M101" s="42"/>
      <c r="N101" s="19"/>
      <c r="O101" s="20"/>
      <c r="P101" s="28"/>
      <c r="Q101" s="494"/>
      <c r="R101" s="490"/>
    </row>
    <row r="102" spans="1:19" ht="24.75" thickBot="1">
      <c r="A102" s="120" t="s">
        <v>127</v>
      </c>
      <c r="B102" s="627">
        <v>10020000</v>
      </c>
      <c r="C102" s="627" t="s">
        <v>18</v>
      </c>
      <c r="D102" s="121">
        <f>SUM(G102:R102)</f>
        <v>30</v>
      </c>
      <c r="E102" s="627" t="s">
        <v>19</v>
      </c>
      <c r="F102" s="75">
        <v>2</v>
      </c>
      <c r="G102" s="10">
        <v>15</v>
      </c>
      <c r="H102" s="50">
        <v>15</v>
      </c>
      <c r="I102" s="51"/>
      <c r="J102" s="142"/>
      <c r="K102" s="122"/>
      <c r="L102" s="123"/>
      <c r="M102" s="143"/>
      <c r="N102" s="144"/>
      <c r="O102" s="145"/>
      <c r="P102" s="142"/>
      <c r="Q102" s="122"/>
      <c r="R102" s="123"/>
    </row>
    <row r="103" spans="1:19" ht="12.75" thickBot="1">
      <c r="A103" s="842" t="s">
        <v>28</v>
      </c>
      <c r="B103" s="843"/>
      <c r="C103" s="843"/>
      <c r="D103" s="843"/>
      <c r="E103" s="843"/>
      <c r="F103" s="843"/>
      <c r="G103" s="843"/>
      <c r="H103" s="843"/>
      <c r="I103" s="843"/>
      <c r="J103" s="843"/>
      <c r="K103" s="843"/>
      <c r="L103" s="843"/>
      <c r="M103" s="843"/>
      <c r="N103" s="843"/>
      <c r="O103" s="843"/>
      <c r="P103" s="843"/>
      <c r="Q103" s="843"/>
      <c r="R103" s="844"/>
    </row>
    <row r="104" spans="1:19" ht="12.75" thickBot="1">
      <c r="A104" s="124" t="s">
        <v>98</v>
      </c>
      <c r="B104" s="125">
        <v>10020000</v>
      </c>
      <c r="C104" s="125" t="s">
        <v>22</v>
      </c>
      <c r="D104" s="121">
        <f>SUM(G104:R104)</f>
        <v>45</v>
      </c>
      <c r="E104" s="125" t="s">
        <v>19</v>
      </c>
      <c r="F104" s="611">
        <v>6</v>
      </c>
      <c r="G104" s="606"/>
      <c r="H104" s="607"/>
      <c r="I104" s="608"/>
      <c r="J104" s="142"/>
      <c r="K104" s="41"/>
      <c r="L104" s="123"/>
      <c r="M104" s="606">
        <v>15</v>
      </c>
      <c r="N104" s="607">
        <v>30</v>
      </c>
      <c r="O104" s="608"/>
      <c r="P104" s="142"/>
      <c r="Q104" s="122"/>
      <c r="R104" s="123"/>
    </row>
    <row r="105" spans="1:19" ht="12.75" thickBot="1">
      <c r="A105" s="842" t="s">
        <v>74</v>
      </c>
      <c r="B105" s="843"/>
      <c r="C105" s="843"/>
      <c r="D105" s="843"/>
      <c r="E105" s="843"/>
      <c r="F105" s="843"/>
      <c r="G105" s="843"/>
      <c r="H105" s="843"/>
      <c r="I105" s="843"/>
      <c r="J105" s="843"/>
      <c r="K105" s="843"/>
      <c r="L105" s="843"/>
      <c r="M105" s="843"/>
      <c r="N105" s="843"/>
      <c r="O105" s="843"/>
      <c r="P105" s="843"/>
      <c r="Q105" s="843"/>
      <c r="R105" s="844"/>
    </row>
    <row r="106" spans="1:19">
      <c r="A106" s="176" t="s">
        <v>99</v>
      </c>
      <c r="B106" s="335">
        <v>10020000</v>
      </c>
      <c r="C106" s="335" t="s">
        <v>18</v>
      </c>
      <c r="D106" s="158">
        <f t="shared" ref="D106:D113" si="10">SUM(G106:R106)</f>
        <v>15</v>
      </c>
      <c r="E106" s="31" t="s">
        <v>20</v>
      </c>
      <c r="F106" s="87">
        <v>1</v>
      </c>
      <c r="G106" s="18"/>
      <c r="H106" s="19">
        <v>15</v>
      </c>
      <c r="I106" s="20"/>
      <c r="J106" s="32"/>
      <c r="K106" s="19"/>
      <c r="L106" s="20"/>
      <c r="M106" s="18"/>
      <c r="N106" s="43"/>
      <c r="O106" s="44"/>
      <c r="P106" s="58"/>
      <c r="Q106" s="19"/>
      <c r="R106" s="20"/>
    </row>
    <row r="107" spans="1:19" ht="26.25" customHeight="1">
      <c r="A107" s="27" t="s">
        <v>200</v>
      </c>
      <c r="B107" s="628">
        <v>10020000</v>
      </c>
      <c r="C107" s="628" t="s">
        <v>18</v>
      </c>
      <c r="D107" s="1">
        <f t="shared" si="10"/>
        <v>30</v>
      </c>
      <c r="E107" s="604" t="s">
        <v>20</v>
      </c>
      <c r="F107" s="73">
        <v>2</v>
      </c>
      <c r="G107" s="492"/>
      <c r="H107" s="494"/>
      <c r="I107" s="490"/>
      <c r="J107" s="28"/>
      <c r="K107" s="494">
        <v>30</v>
      </c>
      <c r="L107" s="490"/>
      <c r="M107" s="492"/>
      <c r="N107" s="494"/>
      <c r="O107" s="490"/>
      <c r="P107" s="45"/>
      <c r="Q107" s="494"/>
      <c r="R107" s="490"/>
    </row>
    <row r="108" spans="1:19" ht="38.25" customHeight="1" thickBot="1">
      <c r="A108" s="106" t="s">
        <v>201</v>
      </c>
      <c r="B108" s="35">
        <v>10020000</v>
      </c>
      <c r="C108" s="35" t="s">
        <v>18</v>
      </c>
      <c r="D108" s="103">
        <f t="shared" si="10"/>
        <v>45</v>
      </c>
      <c r="E108" s="35" t="s">
        <v>21</v>
      </c>
      <c r="F108" s="90">
        <v>4</v>
      </c>
      <c r="G108" s="10"/>
      <c r="H108" s="11"/>
      <c r="I108" s="12"/>
      <c r="J108" s="13">
        <v>15</v>
      </c>
      <c r="K108" s="11">
        <v>30</v>
      </c>
      <c r="L108" s="12"/>
      <c r="M108" s="49"/>
      <c r="N108" s="50"/>
      <c r="O108" s="51"/>
      <c r="P108" s="13"/>
      <c r="Q108" s="11"/>
      <c r="R108" s="12"/>
    </row>
    <row r="109" spans="1:19" ht="36.75" customHeight="1">
      <c r="A109" s="27" t="s">
        <v>31</v>
      </c>
      <c r="B109" s="628">
        <v>10020000</v>
      </c>
      <c r="C109" s="628" t="s">
        <v>22</v>
      </c>
      <c r="D109" s="101">
        <f t="shared" si="10"/>
        <v>45</v>
      </c>
      <c r="E109" s="628" t="s">
        <v>19</v>
      </c>
      <c r="F109" s="73">
        <v>8</v>
      </c>
      <c r="G109" s="492"/>
      <c r="H109" s="494"/>
      <c r="I109" s="490"/>
      <c r="J109" s="28"/>
      <c r="K109" s="494"/>
      <c r="L109" s="490"/>
      <c r="M109" s="618">
        <v>15</v>
      </c>
      <c r="N109" s="46">
        <v>30</v>
      </c>
      <c r="O109" s="615"/>
      <c r="P109" s="28"/>
      <c r="Q109" s="104"/>
      <c r="R109" s="105"/>
    </row>
    <row r="110" spans="1:19" ht="48" customHeight="1">
      <c r="A110" s="26" t="s">
        <v>202</v>
      </c>
      <c r="B110" s="17">
        <v>10020000</v>
      </c>
      <c r="C110" s="17" t="s">
        <v>22</v>
      </c>
      <c r="D110" s="101">
        <f t="shared" si="10"/>
        <v>75</v>
      </c>
      <c r="E110" s="17" t="s">
        <v>19</v>
      </c>
      <c r="F110" s="74">
        <v>8</v>
      </c>
      <c r="G110" s="24"/>
      <c r="H110" s="22"/>
      <c r="I110" s="25"/>
      <c r="J110" s="21"/>
      <c r="K110" s="22"/>
      <c r="L110" s="25"/>
      <c r="M110" s="24">
        <v>15</v>
      </c>
      <c r="N110" s="22">
        <v>60</v>
      </c>
      <c r="O110" s="25"/>
      <c r="P110" s="68"/>
      <c r="Q110" s="22"/>
      <c r="R110" s="25"/>
    </row>
    <row r="111" spans="1:19" ht="24">
      <c r="A111" s="102" t="s">
        <v>100</v>
      </c>
      <c r="B111" s="17">
        <v>10020000</v>
      </c>
      <c r="C111" s="17" t="s">
        <v>22</v>
      </c>
      <c r="D111" s="101">
        <f t="shared" si="10"/>
        <v>15</v>
      </c>
      <c r="E111" s="495" t="s">
        <v>20</v>
      </c>
      <c r="F111" s="74">
        <v>3</v>
      </c>
      <c r="G111" s="24"/>
      <c r="H111" s="22"/>
      <c r="I111" s="25"/>
      <c r="J111" s="21"/>
      <c r="K111" s="22"/>
      <c r="L111" s="25"/>
      <c r="M111" s="70"/>
      <c r="N111" s="22"/>
      <c r="O111" s="25"/>
      <c r="P111" s="68"/>
      <c r="Q111" s="22">
        <v>15</v>
      </c>
      <c r="R111" s="25"/>
    </row>
    <row r="112" spans="1:19">
      <c r="A112" s="26" t="s">
        <v>29</v>
      </c>
      <c r="B112" s="17">
        <v>10020000</v>
      </c>
      <c r="C112" s="17" t="s">
        <v>22</v>
      </c>
      <c r="D112" s="101">
        <f t="shared" si="10"/>
        <v>30</v>
      </c>
      <c r="E112" s="495" t="s">
        <v>20</v>
      </c>
      <c r="F112" s="74">
        <v>3</v>
      </c>
      <c r="G112" s="24"/>
      <c r="H112" s="22"/>
      <c r="I112" s="25"/>
      <c r="J112" s="21"/>
      <c r="K112" s="22"/>
      <c r="L112" s="25"/>
      <c r="M112" s="24"/>
      <c r="N112" s="22"/>
      <c r="O112" s="67"/>
      <c r="P112" s="68"/>
      <c r="Q112" s="22">
        <v>30</v>
      </c>
      <c r="R112" s="25"/>
    </row>
    <row r="113" spans="1:19" ht="13.5" customHeight="1" thickBot="1">
      <c r="A113" s="106" t="s">
        <v>101</v>
      </c>
      <c r="B113" s="35">
        <v>10020000</v>
      </c>
      <c r="C113" s="35" t="s">
        <v>22</v>
      </c>
      <c r="D113" s="101">
        <f t="shared" si="10"/>
        <v>15</v>
      </c>
      <c r="E113" s="30" t="s">
        <v>20</v>
      </c>
      <c r="F113" s="90">
        <v>2</v>
      </c>
      <c r="G113" s="10"/>
      <c r="H113" s="11"/>
      <c r="I113" s="12"/>
      <c r="J113" s="13"/>
      <c r="K113" s="11"/>
      <c r="L113" s="12"/>
      <c r="M113" s="10"/>
      <c r="N113" s="50"/>
      <c r="O113" s="51"/>
      <c r="P113" s="52"/>
      <c r="Q113" s="11">
        <v>15</v>
      </c>
      <c r="R113" s="12"/>
    </row>
    <row r="114" spans="1:19" ht="37.5" customHeight="1" thickBot="1">
      <c r="A114" s="131" t="s">
        <v>274</v>
      </c>
      <c r="B114" s="129">
        <v>10020000</v>
      </c>
      <c r="C114" s="132" t="s">
        <v>18</v>
      </c>
      <c r="D114" s="130">
        <v>40</v>
      </c>
      <c r="E114" s="133" t="s">
        <v>21</v>
      </c>
      <c r="F114" s="95">
        <v>2</v>
      </c>
      <c r="G114" s="134"/>
      <c r="H114" s="135"/>
      <c r="I114" s="136"/>
      <c r="J114" s="701"/>
      <c r="K114" s="702"/>
      <c r="L114" s="703"/>
      <c r="M114" s="606"/>
      <c r="N114" s="36"/>
      <c r="O114" s="37"/>
      <c r="P114" s="146"/>
      <c r="Q114" s="36"/>
      <c r="R114" s="37"/>
    </row>
    <row r="115" spans="1:19" ht="36">
      <c r="A115" s="38" t="s">
        <v>254</v>
      </c>
      <c r="B115" s="628">
        <v>10020000</v>
      </c>
      <c r="C115" s="107" t="s">
        <v>22</v>
      </c>
      <c r="D115" s="623">
        <v>20</v>
      </c>
      <c r="E115" s="108" t="s">
        <v>21</v>
      </c>
      <c r="F115" s="73">
        <v>1</v>
      </c>
      <c r="G115" s="116"/>
      <c r="H115" s="117"/>
      <c r="I115" s="118"/>
      <c r="J115" s="147"/>
      <c r="K115" s="117"/>
      <c r="L115" s="118"/>
      <c r="M115" s="618"/>
      <c r="N115" s="621"/>
      <c r="O115" s="615"/>
      <c r="P115" s="706"/>
      <c r="Q115" s="704"/>
      <c r="R115" s="705"/>
    </row>
    <row r="116" spans="1:19" ht="37.5" customHeight="1" thickBot="1">
      <c r="A116" s="29" t="s">
        <v>255</v>
      </c>
      <c r="B116" s="17">
        <v>10020000</v>
      </c>
      <c r="C116" s="109" t="s">
        <v>22</v>
      </c>
      <c r="D116" s="17">
        <v>40</v>
      </c>
      <c r="E116" s="110" t="s">
        <v>21</v>
      </c>
      <c r="F116" s="72">
        <v>2</v>
      </c>
      <c r="G116" s="111"/>
      <c r="H116" s="112"/>
      <c r="I116" s="113"/>
      <c r="J116" s="148"/>
      <c r="K116" s="112"/>
      <c r="L116" s="113"/>
      <c r="M116" s="679"/>
      <c r="N116" s="680"/>
      <c r="O116" s="678"/>
      <c r="P116" s="709"/>
      <c r="Q116" s="707"/>
      <c r="R116" s="708"/>
    </row>
    <row r="117" spans="1:19" ht="12.75" thickBot="1">
      <c r="A117" s="760" t="s">
        <v>168</v>
      </c>
      <c r="B117" s="761"/>
      <c r="C117" s="761"/>
      <c r="D117" s="762">
        <f>SUM(D101:D102,D104,D106:D113)</f>
        <v>375</v>
      </c>
      <c r="E117" s="845"/>
      <c r="F117" s="838">
        <f>SUM(F104,F101,F102,F106:F116)</f>
        <v>46</v>
      </c>
      <c r="G117" s="55">
        <f t="shared" ref="G117:R117" si="11">SUM(G101:G116)</f>
        <v>30</v>
      </c>
      <c r="H117" s="56">
        <f t="shared" si="11"/>
        <v>45</v>
      </c>
      <c r="I117" s="57">
        <f t="shared" si="11"/>
        <v>0</v>
      </c>
      <c r="J117" s="149">
        <f t="shared" si="11"/>
        <v>15</v>
      </c>
      <c r="K117" s="137">
        <f t="shared" si="11"/>
        <v>60</v>
      </c>
      <c r="L117" s="138">
        <f t="shared" si="11"/>
        <v>0</v>
      </c>
      <c r="M117" s="55">
        <f t="shared" si="11"/>
        <v>45</v>
      </c>
      <c r="N117" s="56">
        <f t="shared" si="11"/>
        <v>120</v>
      </c>
      <c r="O117" s="57">
        <f t="shared" si="11"/>
        <v>0</v>
      </c>
      <c r="P117" s="149">
        <f t="shared" si="11"/>
        <v>0</v>
      </c>
      <c r="Q117" s="137">
        <f t="shared" si="11"/>
        <v>60</v>
      </c>
      <c r="R117" s="138">
        <f t="shared" si="11"/>
        <v>0</v>
      </c>
    </row>
    <row r="118" spans="1:19" ht="12.75" thickBot="1">
      <c r="A118" s="768" t="s">
        <v>3</v>
      </c>
      <c r="B118" s="769"/>
      <c r="C118" s="769"/>
      <c r="D118" s="763"/>
      <c r="E118" s="846"/>
      <c r="F118" s="770"/>
      <c r="G118" s="772">
        <f>SUM(G117:L117)</f>
        <v>150</v>
      </c>
      <c r="H118" s="773"/>
      <c r="I118" s="773"/>
      <c r="J118" s="773"/>
      <c r="K118" s="773"/>
      <c r="L118" s="774"/>
      <c r="M118" s="772">
        <f>SUM(M117:R117)</f>
        <v>225</v>
      </c>
      <c r="N118" s="773"/>
      <c r="O118" s="773"/>
      <c r="P118" s="773"/>
      <c r="Q118" s="773"/>
      <c r="R118" s="774"/>
    </row>
    <row r="119" spans="1:19" ht="12.75" thickBot="1">
      <c r="A119" s="847" t="s">
        <v>37</v>
      </c>
      <c r="B119" s="848"/>
      <c r="C119" s="848"/>
      <c r="D119" s="848"/>
      <c r="E119" s="848"/>
      <c r="F119" s="848"/>
      <c r="G119" s="848"/>
      <c r="H119" s="848"/>
      <c r="I119" s="848"/>
      <c r="J119" s="848"/>
      <c r="K119" s="848"/>
      <c r="L119" s="848"/>
      <c r="M119" s="848"/>
      <c r="N119" s="848"/>
      <c r="O119" s="848"/>
      <c r="P119" s="848"/>
      <c r="Q119" s="848"/>
      <c r="R119" s="849"/>
    </row>
    <row r="120" spans="1:19" s="6" customFormat="1" ht="13.5" customHeight="1" thickBot="1">
      <c r="A120" s="787" t="s">
        <v>6</v>
      </c>
      <c r="B120" s="795" t="s">
        <v>7</v>
      </c>
      <c r="C120" s="795" t="s">
        <v>8</v>
      </c>
      <c r="D120" s="795" t="s">
        <v>9</v>
      </c>
      <c r="E120" s="795" t="s">
        <v>10</v>
      </c>
      <c r="F120" s="798" t="s">
        <v>11</v>
      </c>
      <c r="G120" s="801" t="s">
        <v>1</v>
      </c>
      <c r="H120" s="802"/>
      <c r="I120" s="802"/>
      <c r="J120" s="802"/>
      <c r="K120" s="802"/>
      <c r="L120" s="803"/>
      <c r="M120" s="801" t="s">
        <v>2</v>
      </c>
      <c r="N120" s="802"/>
      <c r="O120" s="802"/>
      <c r="P120" s="802"/>
      <c r="Q120" s="802"/>
      <c r="R120" s="804"/>
      <c r="S120" s="7"/>
    </row>
    <row r="121" spans="1:19" s="6" customFormat="1" ht="12" customHeight="1">
      <c r="A121" s="788"/>
      <c r="B121" s="796"/>
      <c r="C121" s="796"/>
      <c r="D121" s="796"/>
      <c r="E121" s="796"/>
      <c r="F121" s="799"/>
      <c r="G121" s="805" t="s">
        <v>12</v>
      </c>
      <c r="H121" s="806"/>
      <c r="I121" s="807"/>
      <c r="J121" s="805" t="s">
        <v>13</v>
      </c>
      <c r="K121" s="806"/>
      <c r="L121" s="807"/>
      <c r="M121" s="805" t="s">
        <v>12</v>
      </c>
      <c r="N121" s="806"/>
      <c r="O121" s="807"/>
      <c r="P121" s="805" t="s">
        <v>13</v>
      </c>
      <c r="Q121" s="806"/>
      <c r="R121" s="807"/>
      <c r="S121" s="7"/>
    </row>
    <row r="122" spans="1:19" s="6" customFormat="1" ht="23.25" customHeight="1" thickBot="1">
      <c r="A122" s="789"/>
      <c r="B122" s="797"/>
      <c r="C122" s="797"/>
      <c r="D122" s="797"/>
      <c r="E122" s="797"/>
      <c r="F122" s="800"/>
      <c r="G122" s="91" t="s">
        <v>14</v>
      </c>
      <c r="H122" s="82" t="s">
        <v>15</v>
      </c>
      <c r="I122" s="83" t="s">
        <v>16</v>
      </c>
      <c r="J122" s="91" t="s">
        <v>14</v>
      </c>
      <c r="K122" s="82" t="s">
        <v>15</v>
      </c>
      <c r="L122" s="83" t="s">
        <v>16</v>
      </c>
      <c r="M122" s="91" t="s">
        <v>14</v>
      </c>
      <c r="N122" s="82" t="s">
        <v>15</v>
      </c>
      <c r="O122" s="83" t="s">
        <v>16</v>
      </c>
      <c r="P122" s="341" t="s">
        <v>14</v>
      </c>
      <c r="Q122" s="342" t="s">
        <v>15</v>
      </c>
      <c r="R122" s="343" t="s">
        <v>16</v>
      </c>
      <c r="S122" s="7"/>
    </row>
    <row r="123" spans="1:19" ht="24">
      <c r="A123" s="100" t="s">
        <v>38</v>
      </c>
      <c r="B123" s="628">
        <v>10020000</v>
      </c>
      <c r="C123" s="628" t="s">
        <v>18</v>
      </c>
      <c r="D123" s="101">
        <f>SUM(G123:R123)</f>
        <v>15</v>
      </c>
      <c r="E123" s="496" t="s">
        <v>19</v>
      </c>
      <c r="F123" s="73">
        <v>1</v>
      </c>
      <c r="G123" s="18">
        <v>15</v>
      </c>
      <c r="H123" s="19"/>
      <c r="I123" s="20"/>
      <c r="J123" s="18"/>
      <c r="K123" s="19"/>
      <c r="L123" s="20"/>
      <c r="M123" s="42"/>
      <c r="N123" s="19"/>
      <c r="O123" s="20"/>
      <c r="P123" s="18"/>
      <c r="Q123" s="19"/>
      <c r="R123" s="20"/>
    </row>
    <row r="124" spans="1:19" ht="24">
      <c r="A124" s="156" t="s">
        <v>39</v>
      </c>
      <c r="B124" s="17">
        <v>10020000</v>
      </c>
      <c r="C124" s="17" t="s">
        <v>18</v>
      </c>
      <c r="D124" s="40">
        <f>SUM(G124:R124)</f>
        <v>15</v>
      </c>
      <c r="E124" s="16" t="s">
        <v>19</v>
      </c>
      <c r="F124" s="172">
        <v>1</v>
      </c>
      <c r="G124" s="24">
        <v>15</v>
      </c>
      <c r="H124" s="494"/>
      <c r="I124" s="490"/>
      <c r="J124" s="492"/>
      <c r="K124" s="494"/>
      <c r="L124" s="490"/>
      <c r="M124" s="618"/>
      <c r="N124" s="494"/>
      <c r="O124" s="490"/>
      <c r="P124" s="492"/>
      <c r="Q124" s="494"/>
      <c r="R124" s="490"/>
    </row>
    <row r="125" spans="1:19">
      <c r="A125" s="114" t="s">
        <v>40</v>
      </c>
      <c r="B125" s="17">
        <v>10020000</v>
      </c>
      <c r="C125" s="17" t="s">
        <v>18</v>
      </c>
      <c r="D125" s="40">
        <f>SUM(G125:R125)</f>
        <v>15</v>
      </c>
      <c r="E125" s="16" t="s">
        <v>19</v>
      </c>
      <c r="F125" s="172">
        <v>1</v>
      </c>
      <c r="G125" s="24">
        <v>15</v>
      </c>
      <c r="H125" s="161"/>
      <c r="I125" s="25"/>
      <c r="J125" s="160"/>
      <c r="K125" s="22"/>
      <c r="L125" s="162"/>
      <c r="M125" s="24"/>
      <c r="N125" s="22"/>
      <c r="O125" s="25"/>
      <c r="P125" s="24"/>
      <c r="Q125" s="22"/>
      <c r="R125" s="25"/>
    </row>
    <row r="126" spans="1:19" ht="24">
      <c r="A126" s="114" t="s">
        <v>203</v>
      </c>
      <c r="B126" s="17">
        <v>10020000</v>
      </c>
      <c r="C126" s="17" t="s">
        <v>18</v>
      </c>
      <c r="D126" s="40">
        <f>SUM(G126:R126)</f>
        <v>15</v>
      </c>
      <c r="E126" s="495" t="s">
        <v>20</v>
      </c>
      <c r="F126" s="172">
        <v>1</v>
      </c>
      <c r="G126" s="24"/>
      <c r="H126" s="192">
        <v>15</v>
      </c>
      <c r="I126" s="25"/>
      <c r="J126" s="208"/>
      <c r="K126" s="22"/>
      <c r="L126" s="162"/>
      <c r="M126" s="24"/>
      <c r="N126" s="22"/>
      <c r="O126" s="25"/>
      <c r="P126" s="24"/>
      <c r="Q126" s="22"/>
      <c r="R126" s="25"/>
    </row>
    <row r="127" spans="1:19">
      <c r="A127" s="102" t="s">
        <v>110</v>
      </c>
      <c r="B127" s="17">
        <v>10020000</v>
      </c>
      <c r="C127" s="17" t="s">
        <v>18</v>
      </c>
      <c r="D127" s="40">
        <f>SUM(G127:R127)</f>
        <v>15</v>
      </c>
      <c r="E127" s="495" t="s">
        <v>20</v>
      </c>
      <c r="F127" s="74">
        <v>1</v>
      </c>
      <c r="G127" s="24"/>
      <c r="H127" s="22">
        <v>15</v>
      </c>
      <c r="I127" s="25"/>
      <c r="J127" s="24"/>
      <c r="K127" s="22"/>
      <c r="L127" s="25"/>
      <c r="M127" s="70"/>
      <c r="N127" s="66"/>
      <c r="O127" s="67"/>
      <c r="P127" s="24"/>
      <c r="Q127" s="22"/>
      <c r="R127" s="25"/>
    </row>
    <row r="128" spans="1:19" ht="12.75" customHeight="1">
      <c r="A128" s="102" t="s">
        <v>108</v>
      </c>
      <c r="B128" s="17">
        <v>10020000</v>
      </c>
      <c r="C128" s="17" t="s">
        <v>18</v>
      </c>
      <c r="D128" s="40">
        <f t="shared" ref="D128:D141" si="12">SUM(G128:R128)</f>
        <v>15</v>
      </c>
      <c r="E128" s="16" t="s">
        <v>20</v>
      </c>
      <c r="F128" s="74">
        <v>1</v>
      </c>
      <c r="G128" s="24"/>
      <c r="H128" s="22"/>
      <c r="I128" s="25">
        <v>15</v>
      </c>
      <c r="J128" s="24"/>
      <c r="K128" s="22"/>
      <c r="L128" s="25"/>
      <c r="M128" s="24"/>
      <c r="N128" s="22"/>
      <c r="O128" s="25"/>
      <c r="P128" s="70"/>
      <c r="Q128" s="22"/>
      <c r="R128" s="25"/>
    </row>
    <row r="129" spans="1:18">
      <c r="A129" s="100" t="s">
        <v>41</v>
      </c>
      <c r="B129" s="628">
        <v>10020000</v>
      </c>
      <c r="C129" s="628" t="s">
        <v>18</v>
      </c>
      <c r="D129" s="40">
        <f t="shared" si="12"/>
        <v>15</v>
      </c>
      <c r="E129" s="604" t="s">
        <v>20</v>
      </c>
      <c r="F129" s="73">
        <v>1</v>
      </c>
      <c r="G129" s="492"/>
      <c r="H129" s="494"/>
      <c r="I129" s="490"/>
      <c r="J129" s="492"/>
      <c r="K129" s="494">
        <v>15</v>
      </c>
      <c r="L129" s="490"/>
      <c r="M129" s="492"/>
      <c r="N129" s="494"/>
      <c r="O129" s="490"/>
      <c r="P129" s="618"/>
      <c r="Q129" s="494"/>
      <c r="R129" s="490"/>
    </row>
    <row r="130" spans="1:18" ht="24">
      <c r="A130" s="102" t="s">
        <v>276</v>
      </c>
      <c r="B130" s="17">
        <v>10020000</v>
      </c>
      <c r="C130" s="17" t="s">
        <v>18</v>
      </c>
      <c r="D130" s="40">
        <f t="shared" si="12"/>
        <v>15</v>
      </c>
      <c r="E130" s="495" t="s">
        <v>20</v>
      </c>
      <c r="F130" s="74">
        <v>2</v>
      </c>
      <c r="G130" s="24"/>
      <c r="H130" s="22"/>
      <c r="I130" s="25"/>
      <c r="J130" s="24"/>
      <c r="K130" s="22">
        <v>15</v>
      </c>
      <c r="L130" s="25"/>
      <c r="M130" s="70"/>
      <c r="N130" s="66"/>
      <c r="O130" s="67"/>
      <c r="P130" s="24"/>
      <c r="Q130" s="22"/>
      <c r="R130" s="25"/>
    </row>
    <row r="131" spans="1:18" ht="12.75" thickBot="1">
      <c r="A131" s="174" t="s">
        <v>42</v>
      </c>
      <c r="B131" s="35">
        <v>10020000</v>
      </c>
      <c r="C131" s="35" t="s">
        <v>18</v>
      </c>
      <c r="D131" s="48">
        <f t="shared" si="12"/>
        <v>15</v>
      </c>
      <c r="E131" s="30" t="s">
        <v>20</v>
      </c>
      <c r="F131" s="90">
        <v>2</v>
      </c>
      <c r="G131" s="10"/>
      <c r="H131" s="11"/>
      <c r="I131" s="12"/>
      <c r="J131" s="10"/>
      <c r="K131" s="11"/>
      <c r="L131" s="12">
        <v>15</v>
      </c>
      <c r="M131" s="10"/>
      <c r="N131" s="11"/>
      <c r="O131" s="12"/>
      <c r="P131" s="49"/>
      <c r="Q131" s="11"/>
      <c r="R131" s="12"/>
    </row>
    <row r="132" spans="1:18" ht="24">
      <c r="A132" s="100" t="s">
        <v>205</v>
      </c>
      <c r="B132" s="628">
        <v>10020000</v>
      </c>
      <c r="C132" s="628" t="s">
        <v>22</v>
      </c>
      <c r="D132" s="40">
        <f t="shared" si="12"/>
        <v>45</v>
      </c>
      <c r="E132" s="496" t="s">
        <v>19</v>
      </c>
      <c r="F132" s="73">
        <v>3</v>
      </c>
      <c r="G132" s="492"/>
      <c r="H132" s="494"/>
      <c r="I132" s="490"/>
      <c r="J132" s="492"/>
      <c r="K132" s="494"/>
      <c r="L132" s="490"/>
      <c r="M132" s="618"/>
      <c r="N132" s="494">
        <v>45</v>
      </c>
      <c r="O132" s="490"/>
      <c r="P132" s="618"/>
      <c r="Q132" s="494"/>
      <c r="R132" s="490"/>
    </row>
    <row r="133" spans="1:18" ht="24">
      <c r="A133" s="156" t="s">
        <v>206</v>
      </c>
      <c r="B133" s="17">
        <v>10020000</v>
      </c>
      <c r="C133" s="17" t="s">
        <v>22</v>
      </c>
      <c r="D133" s="40">
        <f t="shared" si="12"/>
        <v>15</v>
      </c>
      <c r="E133" s="16" t="s">
        <v>19</v>
      </c>
      <c r="F133" s="172">
        <v>2</v>
      </c>
      <c r="G133" s="24"/>
      <c r="H133" s="22"/>
      <c r="I133" s="25"/>
      <c r="J133" s="245"/>
      <c r="K133" s="193"/>
      <c r="L133" s="162"/>
      <c r="M133" s="24"/>
      <c r="N133" s="22">
        <v>15</v>
      </c>
      <c r="O133" s="25"/>
      <c r="P133" s="24"/>
      <c r="Q133" s="66"/>
      <c r="R133" s="67"/>
    </row>
    <row r="134" spans="1:18" ht="24" customHeight="1">
      <c r="A134" s="102" t="s">
        <v>43</v>
      </c>
      <c r="B134" s="17">
        <v>10020000</v>
      </c>
      <c r="C134" s="17" t="s">
        <v>22</v>
      </c>
      <c r="D134" s="40">
        <f t="shared" si="12"/>
        <v>30</v>
      </c>
      <c r="E134" s="495" t="s">
        <v>20</v>
      </c>
      <c r="F134" s="74">
        <v>2</v>
      </c>
      <c r="G134" s="24"/>
      <c r="H134" s="22"/>
      <c r="I134" s="25"/>
      <c r="J134" s="24"/>
      <c r="K134" s="22"/>
      <c r="L134" s="25"/>
      <c r="M134" s="24"/>
      <c r="N134" s="22">
        <v>30</v>
      </c>
      <c r="O134" s="67"/>
      <c r="P134" s="70"/>
      <c r="Q134" s="22"/>
      <c r="R134" s="25"/>
    </row>
    <row r="135" spans="1:18" ht="25.5" customHeight="1">
      <c r="A135" s="102" t="s">
        <v>44</v>
      </c>
      <c r="B135" s="17">
        <v>10020000</v>
      </c>
      <c r="C135" s="17" t="s">
        <v>22</v>
      </c>
      <c r="D135" s="40">
        <f t="shared" si="12"/>
        <v>15</v>
      </c>
      <c r="E135" s="495" t="s">
        <v>20</v>
      </c>
      <c r="F135" s="74">
        <v>2</v>
      </c>
      <c r="G135" s="24"/>
      <c r="H135" s="22"/>
      <c r="I135" s="25"/>
      <c r="J135" s="24"/>
      <c r="K135" s="22"/>
      <c r="L135" s="25"/>
      <c r="M135" s="24"/>
      <c r="N135" s="66">
        <v>15</v>
      </c>
      <c r="O135" s="67"/>
      <c r="P135" s="70"/>
      <c r="Q135" s="22"/>
      <c r="R135" s="25"/>
    </row>
    <row r="136" spans="1:18" ht="24">
      <c r="A136" s="102" t="s">
        <v>204</v>
      </c>
      <c r="B136" s="17">
        <v>10020000</v>
      </c>
      <c r="C136" s="17" t="s">
        <v>22</v>
      </c>
      <c r="D136" s="40">
        <f t="shared" si="12"/>
        <v>15</v>
      </c>
      <c r="E136" s="16" t="s">
        <v>20</v>
      </c>
      <c r="F136" s="74">
        <v>2</v>
      </c>
      <c r="G136" s="24"/>
      <c r="H136" s="22"/>
      <c r="I136" s="25"/>
      <c r="J136" s="24"/>
      <c r="K136" s="22"/>
      <c r="L136" s="25"/>
      <c r="M136" s="24"/>
      <c r="N136" s="22">
        <v>15</v>
      </c>
      <c r="O136" s="25"/>
      <c r="P136" s="24"/>
      <c r="Q136" s="22"/>
      <c r="R136" s="25"/>
    </row>
    <row r="137" spans="1:18" ht="24">
      <c r="A137" s="102" t="s">
        <v>207</v>
      </c>
      <c r="B137" s="17">
        <v>10020000</v>
      </c>
      <c r="C137" s="17" t="s">
        <v>22</v>
      </c>
      <c r="D137" s="40">
        <f t="shared" si="12"/>
        <v>45</v>
      </c>
      <c r="E137" s="16" t="s">
        <v>19</v>
      </c>
      <c r="F137" s="74">
        <v>4</v>
      </c>
      <c r="G137" s="24"/>
      <c r="H137" s="22"/>
      <c r="I137" s="25"/>
      <c r="J137" s="24"/>
      <c r="K137" s="22"/>
      <c r="L137" s="25"/>
      <c r="M137" s="24"/>
      <c r="N137" s="22">
        <v>45</v>
      </c>
      <c r="O137" s="25"/>
      <c r="P137" s="24"/>
      <c r="Q137" s="22"/>
      <c r="R137" s="25"/>
    </row>
    <row r="138" spans="1:18" ht="24">
      <c r="A138" s="102" t="s">
        <v>45</v>
      </c>
      <c r="B138" s="17">
        <v>10020000</v>
      </c>
      <c r="C138" s="17" t="s">
        <v>22</v>
      </c>
      <c r="D138" s="40">
        <f t="shared" si="12"/>
        <v>15</v>
      </c>
      <c r="E138" s="495" t="s">
        <v>20</v>
      </c>
      <c r="F138" s="74">
        <v>2</v>
      </c>
      <c r="G138" s="24"/>
      <c r="H138" s="22"/>
      <c r="I138" s="25"/>
      <c r="J138" s="24"/>
      <c r="K138" s="22"/>
      <c r="L138" s="25"/>
      <c r="M138" s="24"/>
      <c r="N138" s="22"/>
      <c r="O138" s="25">
        <v>15</v>
      </c>
      <c r="P138" s="24"/>
      <c r="Q138" s="22"/>
      <c r="R138" s="25"/>
    </row>
    <row r="139" spans="1:18">
      <c r="A139" s="102" t="s">
        <v>109</v>
      </c>
      <c r="B139" s="17">
        <v>10020000</v>
      </c>
      <c r="C139" s="17" t="s">
        <v>22</v>
      </c>
      <c r="D139" s="40">
        <f t="shared" si="12"/>
        <v>15</v>
      </c>
      <c r="E139" s="495" t="s">
        <v>20</v>
      </c>
      <c r="F139" s="74">
        <v>2</v>
      </c>
      <c r="G139" s="24"/>
      <c r="H139" s="22"/>
      <c r="I139" s="25"/>
      <c r="J139" s="24"/>
      <c r="K139" s="22"/>
      <c r="L139" s="25"/>
      <c r="M139" s="24"/>
      <c r="N139" s="22"/>
      <c r="O139" s="25">
        <v>15</v>
      </c>
      <c r="P139" s="24"/>
      <c r="Q139" s="22"/>
      <c r="R139" s="25"/>
    </row>
    <row r="140" spans="1:18" ht="24">
      <c r="A140" s="102" t="s">
        <v>210</v>
      </c>
      <c r="B140" s="17">
        <v>10020000</v>
      </c>
      <c r="C140" s="17" t="s">
        <v>22</v>
      </c>
      <c r="D140" s="40">
        <v>15</v>
      </c>
      <c r="E140" s="495" t="s">
        <v>19</v>
      </c>
      <c r="F140" s="73">
        <v>3</v>
      </c>
      <c r="G140" s="492"/>
      <c r="H140" s="494"/>
      <c r="I140" s="490"/>
      <c r="J140" s="492"/>
      <c r="K140" s="494"/>
      <c r="L140" s="490"/>
      <c r="M140" s="492"/>
      <c r="N140" s="494"/>
      <c r="O140" s="490"/>
      <c r="P140" s="492"/>
      <c r="Q140" s="494">
        <v>15</v>
      </c>
      <c r="R140" s="490"/>
    </row>
    <row r="141" spans="1:18">
      <c r="A141" s="102" t="s">
        <v>208</v>
      </c>
      <c r="B141" s="17">
        <v>10020000</v>
      </c>
      <c r="C141" s="17" t="s">
        <v>22</v>
      </c>
      <c r="D141" s="40">
        <f t="shared" si="12"/>
        <v>30</v>
      </c>
      <c r="E141" s="16" t="s">
        <v>19</v>
      </c>
      <c r="F141" s="73">
        <v>4</v>
      </c>
      <c r="G141" s="492"/>
      <c r="H141" s="494"/>
      <c r="I141" s="490"/>
      <c r="J141" s="492"/>
      <c r="K141" s="494"/>
      <c r="L141" s="490"/>
      <c r="M141" s="492"/>
      <c r="N141" s="494"/>
      <c r="O141" s="490"/>
      <c r="P141" s="492"/>
      <c r="Q141" s="494">
        <v>30</v>
      </c>
      <c r="R141" s="490"/>
    </row>
    <row r="142" spans="1:18" ht="12.75" thickBot="1">
      <c r="A142" s="174" t="s">
        <v>209</v>
      </c>
      <c r="B142" s="35">
        <v>10020000</v>
      </c>
      <c r="C142" s="35" t="s">
        <v>22</v>
      </c>
      <c r="D142" s="40">
        <f>SUM(G142:R142)</f>
        <v>15</v>
      </c>
      <c r="E142" s="30" t="s">
        <v>20</v>
      </c>
      <c r="F142" s="103">
        <v>4</v>
      </c>
      <c r="G142" s="10"/>
      <c r="H142" s="11"/>
      <c r="I142" s="12"/>
      <c r="J142" s="10"/>
      <c r="K142" s="194"/>
      <c r="L142" s="195"/>
      <c r="M142" s="10"/>
      <c r="N142" s="50"/>
      <c r="O142" s="51"/>
      <c r="P142" s="10"/>
      <c r="Q142" s="50"/>
      <c r="R142" s="51">
        <v>15</v>
      </c>
    </row>
    <row r="143" spans="1:18" ht="25.5" customHeight="1" thickBot="1">
      <c r="A143" s="197" t="s">
        <v>256</v>
      </c>
      <c r="B143" s="129">
        <v>10020000</v>
      </c>
      <c r="C143" s="605" t="s">
        <v>18</v>
      </c>
      <c r="D143" s="129">
        <v>40</v>
      </c>
      <c r="E143" s="605" t="s">
        <v>21</v>
      </c>
      <c r="F143" s="130">
        <v>2</v>
      </c>
      <c r="G143" s="134"/>
      <c r="H143" s="135"/>
      <c r="I143" s="136"/>
      <c r="J143" s="648"/>
      <c r="K143" s="649"/>
      <c r="L143" s="650"/>
      <c r="M143" s="150"/>
      <c r="N143" s="151"/>
      <c r="O143" s="152"/>
      <c r="P143" s="150"/>
      <c r="Q143" s="151"/>
      <c r="R143" s="152"/>
    </row>
    <row r="144" spans="1:18" ht="24.75" thickBot="1">
      <c r="A144" s="196" t="s">
        <v>273</v>
      </c>
      <c r="B144" s="628">
        <v>10020000</v>
      </c>
      <c r="C144" s="496" t="s">
        <v>22</v>
      </c>
      <c r="D144" s="628">
        <v>60</v>
      </c>
      <c r="E144" s="496" t="s">
        <v>21</v>
      </c>
      <c r="F144" s="101">
        <v>3</v>
      </c>
      <c r="G144" s="116"/>
      <c r="H144" s="117"/>
      <c r="I144" s="118"/>
      <c r="J144" s="116"/>
      <c r="K144" s="117"/>
      <c r="L144" s="118"/>
      <c r="M144" s="126"/>
      <c r="N144" s="127"/>
      <c r="O144" s="128"/>
      <c r="P144" s="651"/>
      <c r="Q144" s="652"/>
      <c r="R144" s="653"/>
    </row>
    <row r="145" spans="1:19" ht="13.5" customHeight="1" thickBot="1">
      <c r="A145" s="948" t="s">
        <v>168</v>
      </c>
      <c r="B145" s="949"/>
      <c r="C145" s="949"/>
      <c r="D145" s="956">
        <f>SUM(D123:D142)</f>
        <v>390</v>
      </c>
      <c r="E145" s="958"/>
      <c r="F145" s="960">
        <f t="shared" ref="F145" si="13">SUM(F123:F144)</f>
        <v>46</v>
      </c>
      <c r="G145" s="242">
        <f t="shared" ref="G145:R145" si="14">SUM(G123:G144)</f>
        <v>45</v>
      </c>
      <c r="H145" s="243">
        <f t="shared" si="14"/>
        <v>30</v>
      </c>
      <c r="I145" s="244">
        <f t="shared" si="14"/>
        <v>15</v>
      </c>
      <c r="J145" s="242">
        <f t="shared" si="14"/>
        <v>0</v>
      </c>
      <c r="K145" s="243">
        <f t="shared" si="14"/>
        <v>30</v>
      </c>
      <c r="L145" s="244">
        <f t="shared" si="14"/>
        <v>15</v>
      </c>
      <c r="M145" s="242">
        <f t="shared" si="14"/>
        <v>0</v>
      </c>
      <c r="N145" s="243">
        <f t="shared" si="14"/>
        <v>165</v>
      </c>
      <c r="O145" s="244">
        <f t="shared" si="14"/>
        <v>30</v>
      </c>
      <c r="P145" s="242">
        <f t="shared" si="14"/>
        <v>0</v>
      </c>
      <c r="Q145" s="243">
        <f t="shared" si="14"/>
        <v>45</v>
      </c>
      <c r="R145" s="244">
        <f t="shared" si="14"/>
        <v>15</v>
      </c>
    </row>
    <row r="146" spans="1:19" ht="12.75" thickBot="1">
      <c r="A146" s="951" t="s">
        <v>3</v>
      </c>
      <c r="B146" s="952"/>
      <c r="C146" s="952"/>
      <c r="D146" s="957"/>
      <c r="E146" s="959"/>
      <c r="F146" s="957"/>
      <c r="G146" s="953">
        <f>SUM(G145:L145)</f>
        <v>135</v>
      </c>
      <c r="H146" s="954"/>
      <c r="I146" s="954"/>
      <c r="J146" s="954"/>
      <c r="K146" s="954"/>
      <c r="L146" s="955"/>
      <c r="M146" s="953">
        <f>SUM(M145:R145)</f>
        <v>255</v>
      </c>
      <c r="N146" s="954"/>
      <c r="O146" s="954"/>
      <c r="P146" s="954"/>
      <c r="Q146" s="954"/>
      <c r="R146" s="955"/>
    </row>
    <row r="147" spans="1:19" ht="12.75" customHeight="1" thickBot="1">
      <c r="A147" s="847" t="s">
        <v>36</v>
      </c>
      <c r="B147" s="848"/>
      <c r="C147" s="848"/>
      <c r="D147" s="848"/>
      <c r="E147" s="848"/>
      <c r="F147" s="848"/>
      <c r="G147" s="848"/>
      <c r="H147" s="848"/>
      <c r="I147" s="848"/>
      <c r="J147" s="848"/>
      <c r="K147" s="848"/>
      <c r="L147" s="848"/>
      <c r="M147" s="848"/>
      <c r="N147" s="848"/>
      <c r="O147" s="848"/>
      <c r="P147" s="848"/>
      <c r="Q147" s="848"/>
      <c r="R147" s="849"/>
    </row>
    <row r="148" spans="1:19" s="6" customFormat="1" ht="13.5" customHeight="1" thickBot="1">
      <c r="A148" s="787" t="s">
        <v>6</v>
      </c>
      <c r="B148" s="795" t="s">
        <v>7</v>
      </c>
      <c r="C148" s="795" t="s">
        <v>8</v>
      </c>
      <c r="D148" s="795" t="s">
        <v>9</v>
      </c>
      <c r="E148" s="795" t="s">
        <v>10</v>
      </c>
      <c r="F148" s="798" t="s">
        <v>11</v>
      </c>
      <c r="G148" s="801" t="s">
        <v>1</v>
      </c>
      <c r="H148" s="802"/>
      <c r="I148" s="802"/>
      <c r="J148" s="802"/>
      <c r="K148" s="802"/>
      <c r="L148" s="803"/>
      <c r="M148" s="801" t="s">
        <v>2</v>
      </c>
      <c r="N148" s="802"/>
      <c r="O148" s="802"/>
      <c r="P148" s="802"/>
      <c r="Q148" s="802"/>
      <c r="R148" s="804"/>
      <c r="S148" s="7"/>
    </row>
    <row r="149" spans="1:19" s="6" customFormat="1" ht="12" customHeight="1">
      <c r="A149" s="788"/>
      <c r="B149" s="796"/>
      <c r="C149" s="796"/>
      <c r="D149" s="796"/>
      <c r="E149" s="796"/>
      <c r="F149" s="799"/>
      <c r="G149" s="805" t="s">
        <v>12</v>
      </c>
      <c r="H149" s="806"/>
      <c r="I149" s="807"/>
      <c r="J149" s="805" t="s">
        <v>13</v>
      </c>
      <c r="K149" s="806"/>
      <c r="L149" s="807"/>
      <c r="M149" s="805" t="s">
        <v>12</v>
      </c>
      <c r="N149" s="806"/>
      <c r="O149" s="807"/>
      <c r="P149" s="805" t="s">
        <v>13</v>
      </c>
      <c r="Q149" s="806"/>
      <c r="R149" s="807"/>
      <c r="S149" s="7"/>
    </row>
    <row r="150" spans="1:19" s="6" customFormat="1" ht="23.25" customHeight="1" thickBot="1">
      <c r="A150" s="789"/>
      <c r="B150" s="797"/>
      <c r="C150" s="797"/>
      <c r="D150" s="797"/>
      <c r="E150" s="797"/>
      <c r="F150" s="800"/>
      <c r="G150" s="91" t="s">
        <v>14</v>
      </c>
      <c r="H150" s="82" t="s">
        <v>15</v>
      </c>
      <c r="I150" s="83" t="s">
        <v>16</v>
      </c>
      <c r="J150" s="91" t="s">
        <v>14</v>
      </c>
      <c r="K150" s="82" t="s">
        <v>15</v>
      </c>
      <c r="L150" s="83" t="s">
        <v>16</v>
      </c>
      <c r="M150" s="91" t="s">
        <v>14</v>
      </c>
      <c r="N150" s="82" t="s">
        <v>15</v>
      </c>
      <c r="O150" s="83" t="s">
        <v>16</v>
      </c>
      <c r="P150" s="341" t="s">
        <v>14</v>
      </c>
      <c r="Q150" s="342" t="s">
        <v>15</v>
      </c>
      <c r="R150" s="343" t="s">
        <v>16</v>
      </c>
      <c r="S150" s="7"/>
    </row>
    <row r="151" spans="1:19" ht="24">
      <c r="A151" s="246" t="s">
        <v>32</v>
      </c>
      <c r="B151" s="628">
        <v>10020000</v>
      </c>
      <c r="C151" s="628" t="s">
        <v>18</v>
      </c>
      <c r="D151" s="40">
        <f t="shared" ref="D151:D157" si="15">SUM(G151:R151)</f>
        <v>15</v>
      </c>
      <c r="E151" s="40" t="s">
        <v>19</v>
      </c>
      <c r="F151" s="73">
        <v>2</v>
      </c>
      <c r="G151" s="18">
        <v>15</v>
      </c>
      <c r="H151" s="19"/>
      <c r="I151" s="20"/>
      <c r="J151" s="18"/>
      <c r="K151" s="19"/>
      <c r="L151" s="20"/>
      <c r="M151" s="42"/>
      <c r="N151" s="19"/>
      <c r="O151" s="20"/>
      <c r="P151" s="18"/>
      <c r="Q151" s="19"/>
      <c r="R151" s="20"/>
    </row>
    <row r="152" spans="1:19" ht="12.75" customHeight="1">
      <c r="A152" s="247" t="s">
        <v>33</v>
      </c>
      <c r="B152" s="17">
        <v>10020000</v>
      </c>
      <c r="C152" s="17" t="s">
        <v>18</v>
      </c>
      <c r="D152" s="40">
        <f t="shared" si="15"/>
        <v>60</v>
      </c>
      <c r="E152" s="72" t="s">
        <v>19</v>
      </c>
      <c r="F152" s="74">
        <v>4</v>
      </c>
      <c r="G152" s="24">
        <v>15</v>
      </c>
      <c r="H152" s="22">
        <v>30</v>
      </c>
      <c r="I152" s="25">
        <v>15</v>
      </c>
      <c r="J152" s="24"/>
      <c r="K152" s="22"/>
      <c r="L152" s="25"/>
      <c r="M152" s="70"/>
      <c r="N152" s="22"/>
      <c r="O152" s="25"/>
      <c r="P152" s="24"/>
      <c r="Q152" s="22"/>
      <c r="R152" s="25"/>
    </row>
    <row r="153" spans="1:19">
      <c r="A153" s="247" t="s">
        <v>211</v>
      </c>
      <c r="B153" s="17">
        <v>10020000</v>
      </c>
      <c r="C153" s="17" t="s">
        <v>18</v>
      </c>
      <c r="D153" s="40">
        <f t="shared" si="15"/>
        <v>30</v>
      </c>
      <c r="E153" s="495" t="s">
        <v>20</v>
      </c>
      <c r="F153" s="74">
        <v>3</v>
      </c>
      <c r="G153" s="24"/>
      <c r="H153" s="22"/>
      <c r="I153" s="25"/>
      <c r="J153" s="24">
        <v>15</v>
      </c>
      <c r="K153" s="22">
        <v>15</v>
      </c>
      <c r="L153" s="25"/>
      <c r="M153" s="24"/>
      <c r="N153" s="66"/>
      <c r="O153" s="67"/>
      <c r="P153" s="24"/>
      <c r="Q153" s="22"/>
      <c r="R153" s="25"/>
    </row>
    <row r="154" spans="1:19" ht="24.75" thickBot="1">
      <c r="A154" s="248" t="s">
        <v>219</v>
      </c>
      <c r="B154" s="35">
        <v>10020000</v>
      </c>
      <c r="C154" s="35" t="s">
        <v>18</v>
      </c>
      <c r="D154" s="48">
        <f t="shared" si="15"/>
        <v>30</v>
      </c>
      <c r="E154" s="48" t="s">
        <v>20</v>
      </c>
      <c r="F154" s="90">
        <v>3</v>
      </c>
      <c r="G154" s="10"/>
      <c r="H154" s="11"/>
      <c r="I154" s="12"/>
      <c r="J154" s="10"/>
      <c r="K154" s="11">
        <v>30</v>
      </c>
      <c r="L154" s="12"/>
      <c r="M154" s="49"/>
      <c r="N154" s="50"/>
      <c r="O154" s="51"/>
      <c r="P154" s="10"/>
      <c r="Q154" s="11"/>
      <c r="R154" s="12"/>
    </row>
    <row r="155" spans="1:19" ht="24">
      <c r="A155" s="246" t="s">
        <v>214</v>
      </c>
      <c r="B155" s="628">
        <v>10020000</v>
      </c>
      <c r="C155" s="628" t="s">
        <v>22</v>
      </c>
      <c r="D155" s="40">
        <f t="shared" si="15"/>
        <v>15</v>
      </c>
      <c r="E155" s="496" t="s">
        <v>20</v>
      </c>
      <c r="F155" s="73">
        <v>3</v>
      </c>
      <c r="G155" s="492"/>
      <c r="H155" s="46"/>
      <c r="I155" s="615"/>
      <c r="J155" s="492"/>
      <c r="K155" s="46"/>
      <c r="L155" s="615"/>
      <c r="M155" s="492"/>
      <c r="N155" s="494">
        <v>15</v>
      </c>
      <c r="O155" s="490"/>
      <c r="P155" s="492"/>
      <c r="Q155" s="494"/>
      <c r="R155" s="490"/>
    </row>
    <row r="156" spans="1:19" s="571" customFormat="1" ht="24">
      <c r="A156" s="676" t="s">
        <v>212</v>
      </c>
      <c r="B156" s="109">
        <v>10020000</v>
      </c>
      <c r="C156" s="109" t="s">
        <v>22</v>
      </c>
      <c r="D156" s="108">
        <f t="shared" si="15"/>
        <v>45</v>
      </c>
      <c r="E156" s="110" t="s">
        <v>20</v>
      </c>
      <c r="F156" s="659">
        <v>5</v>
      </c>
      <c r="G156" s="111"/>
      <c r="H156" s="112"/>
      <c r="I156" s="113"/>
      <c r="J156" s="111"/>
      <c r="K156" s="112"/>
      <c r="L156" s="113"/>
      <c r="M156" s="111"/>
      <c r="N156" s="112">
        <v>30</v>
      </c>
      <c r="O156" s="113">
        <v>15</v>
      </c>
      <c r="P156" s="111"/>
      <c r="Q156" s="112"/>
      <c r="R156" s="113"/>
    </row>
    <row r="157" spans="1:19">
      <c r="A157" s="348" t="s">
        <v>215</v>
      </c>
      <c r="B157" s="627">
        <v>10020000</v>
      </c>
      <c r="C157" s="627" t="s">
        <v>22</v>
      </c>
      <c r="D157" s="622">
        <f t="shared" si="15"/>
        <v>30</v>
      </c>
      <c r="E157" s="16" t="s">
        <v>20</v>
      </c>
      <c r="F157" s="75">
        <v>4</v>
      </c>
      <c r="G157" s="491"/>
      <c r="H157" s="493"/>
      <c r="I157" s="489"/>
      <c r="J157" s="491"/>
      <c r="K157" s="493"/>
      <c r="L157" s="489"/>
      <c r="M157" s="491"/>
      <c r="N157" s="493"/>
      <c r="O157" s="489">
        <v>30</v>
      </c>
      <c r="P157" s="616"/>
      <c r="Q157" s="493"/>
      <c r="R157" s="489"/>
    </row>
    <row r="158" spans="1:19" ht="24">
      <c r="A158" s="247" t="s">
        <v>216</v>
      </c>
      <c r="B158" s="17">
        <v>10020000</v>
      </c>
      <c r="C158" s="17" t="s">
        <v>22</v>
      </c>
      <c r="D158" s="622">
        <f t="shared" ref="D158:D160" si="16">SUM(G158:R158)</f>
        <v>15</v>
      </c>
      <c r="E158" s="72" t="s">
        <v>19</v>
      </c>
      <c r="F158" s="74">
        <v>3</v>
      </c>
      <c r="G158" s="24"/>
      <c r="H158" s="22"/>
      <c r="I158" s="25"/>
      <c r="J158" s="24"/>
      <c r="K158" s="22"/>
      <c r="L158" s="25"/>
      <c r="M158" s="24">
        <v>15</v>
      </c>
      <c r="N158" s="66"/>
      <c r="O158" s="67"/>
      <c r="P158" s="24"/>
      <c r="Q158" s="22"/>
      <c r="R158" s="25"/>
    </row>
    <row r="159" spans="1:19" s="571" customFormat="1" ht="24">
      <c r="A159" s="677" t="s">
        <v>213</v>
      </c>
      <c r="B159" s="107">
        <v>10020000</v>
      </c>
      <c r="C159" s="107" t="s">
        <v>22</v>
      </c>
      <c r="D159" s="115">
        <f t="shared" si="16"/>
        <v>60</v>
      </c>
      <c r="E159" s="110" t="s">
        <v>20</v>
      </c>
      <c r="F159" s="658">
        <v>5</v>
      </c>
      <c r="G159" s="116"/>
      <c r="H159" s="117"/>
      <c r="I159" s="118"/>
      <c r="J159" s="116"/>
      <c r="K159" s="117"/>
      <c r="L159" s="118"/>
      <c r="M159" s="116"/>
      <c r="N159" s="117">
        <v>45</v>
      </c>
      <c r="O159" s="118">
        <v>15</v>
      </c>
      <c r="P159" s="116"/>
      <c r="Q159" s="117"/>
      <c r="R159" s="118"/>
    </row>
    <row r="160" spans="1:19" ht="13.5" customHeight="1">
      <c r="A160" s="641" t="s">
        <v>217</v>
      </c>
      <c r="B160" s="628">
        <v>10020000</v>
      </c>
      <c r="C160" s="628" t="s">
        <v>22</v>
      </c>
      <c r="D160" s="647">
        <f t="shared" si="16"/>
        <v>45</v>
      </c>
      <c r="E160" s="16" t="s">
        <v>20</v>
      </c>
      <c r="F160" s="172">
        <v>6</v>
      </c>
      <c r="G160" s="349"/>
      <c r="H160" s="350"/>
      <c r="I160" s="351"/>
      <c r="J160" s="349"/>
      <c r="K160" s="350"/>
      <c r="L160" s="351"/>
      <c r="M160" s="349"/>
      <c r="N160" s="350"/>
      <c r="O160" s="351"/>
      <c r="P160" s="349"/>
      <c r="Q160" s="350">
        <v>30</v>
      </c>
      <c r="R160" s="351">
        <v>15</v>
      </c>
    </row>
    <row r="161" spans="1:18" ht="24.75" thickBot="1">
      <c r="A161" s="247" t="s">
        <v>218</v>
      </c>
      <c r="B161" s="17">
        <v>10020000</v>
      </c>
      <c r="C161" s="17" t="s">
        <v>22</v>
      </c>
      <c r="D161" s="40">
        <f>SUM(G161:R161)</f>
        <v>15</v>
      </c>
      <c r="E161" s="30" t="s">
        <v>20</v>
      </c>
      <c r="F161" s="74">
        <v>3</v>
      </c>
      <c r="G161" s="24"/>
      <c r="H161" s="22"/>
      <c r="I161" s="25"/>
      <c r="J161" s="24"/>
      <c r="K161" s="22"/>
      <c r="L161" s="25"/>
      <c r="M161" s="24"/>
      <c r="N161" s="22"/>
      <c r="O161" s="25"/>
      <c r="P161" s="70"/>
      <c r="Q161" s="22">
        <v>15</v>
      </c>
      <c r="R161" s="25"/>
    </row>
    <row r="162" spans="1:18" ht="37.5" customHeight="1" thickBot="1">
      <c r="A162" s="249" t="s">
        <v>257</v>
      </c>
      <c r="B162" s="129">
        <v>10020000</v>
      </c>
      <c r="C162" s="94" t="s">
        <v>18</v>
      </c>
      <c r="D162" s="94">
        <v>40</v>
      </c>
      <c r="E162" s="610" t="s">
        <v>21</v>
      </c>
      <c r="F162" s="95">
        <v>2</v>
      </c>
      <c r="G162" s="134"/>
      <c r="H162" s="135"/>
      <c r="I162" s="136"/>
      <c r="J162" s="648"/>
      <c r="K162" s="649"/>
      <c r="L162" s="650"/>
      <c r="M162" s="150"/>
      <c r="N162" s="151"/>
      <c r="O162" s="152"/>
      <c r="P162" s="150"/>
      <c r="Q162" s="151"/>
      <c r="R162" s="152"/>
    </row>
    <row r="163" spans="1:18" ht="36.75" thickBot="1">
      <c r="A163" s="250" t="s">
        <v>258</v>
      </c>
      <c r="B163" s="628">
        <v>10020000</v>
      </c>
      <c r="C163" s="39" t="s">
        <v>22</v>
      </c>
      <c r="D163" s="40">
        <v>60</v>
      </c>
      <c r="E163" s="39" t="s">
        <v>21</v>
      </c>
      <c r="F163" s="611">
        <v>3</v>
      </c>
      <c r="G163" s="163"/>
      <c r="H163" s="164"/>
      <c r="I163" s="165"/>
      <c r="J163" s="163"/>
      <c r="K163" s="164"/>
      <c r="L163" s="165"/>
      <c r="M163" s="166"/>
      <c r="N163" s="167"/>
      <c r="O163" s="168"/>
      <c r="P163" s="673"/>
      <c r="Q163" s="674"/>
      <c r="R163" s="675"/>
    </row>
    <row r="164" spans="1:18" ht="12.75" thickBot="1">
      <c r="A164" s="821" t="s">
        <v>168</v>
      </c>
      <c r="B164" s="822"/>
      <c r="C164" s="822"/>
      <c r="D164" s="762">
        <f>SUM(D151:D161)</f>
        <v>360</v>
      </c>
      <c r="E164" s="764"/>
      <c r="F164" s="838">
        <f t="shared" ref="F164:R164" si="17">SUM(F151:F163)</f>
        <v>46</v>
      </c>
      <c r="G164" s="169">
        <f t="shared" si="17"/>
        <v>30</v>
      </c>
      <c r="H164" s="170">
        <f t="shared" si="17"/>
        <v>30</v>
      </c>
      <c r="I164" s="171">
        <f t="shared" si="17"/>
        <v>15</v>
      </c>
      <c r="J164" s="169">
        <f t="shared" si="17"/>
        <v>15</v>
      </c>
      <c r="K164" s="170">
        <f t="shared" si="17"/>
        <v>45</v>
      </c>
      <c r="L164" s="171">
        <f t="shared" si="17"/>
        <v>0</v>
      </c>
      <c r="M164" s="169">
        <f t="shared" si="17"/>
        <v>15</v>
      </c>
      <c r="N164" s="170">
        <f t="shared" si="17"/>
        <v>90</v>
      </c>
      <c r="O164" s="171">
        <f t="shared" si="17"/>
        <v>60</v>
      </c>
      <c r="P164" s="169">
        <f t="shared" si="17"/>
        <v>0</v>
      </c>
      <c r="Q164" s="170">
        <f t="shared" si="17"/>
        <v>45</v>
      </c>
      <c r="R164" s="171">
        <f t="shared" si="17"/>
        <v>15</v>
      </c>
    </row>
    <row r="165" spans="1:18" ht="12.75" thickBot="1">
      <c r="A165" s="768" t="s">
        <v>34</v>
      </c>
      <c r="B165" s="769"/>
      <c r="C165" s="769"/>
      <c r="D165" s="763"/>
      <c r="E165" s="765"/>
      <c r="F165" s="763"/>
      <c r="G165" s="763">
        <f>SUM(G164:L164)</f>
        <v>135</v>
      </c>
      <c r="H165" s="763"/>
      <c r="I165" s="763"/>
      <c r="J165" s="763"/>
      <c r="K165" s="763"/>
      <c r="L165" s="763"/>
      <c r="M165" s="763">
        <f>SUM(M164:R164)</f>
        <v>225</v>
      </c>
      <c r="N165" s="763"/>
      <c r="O165" s="763"/>
      <c r="P165" s="763"/>
      <c r="Q165" s="763"/>
      <c r="R165" s="763"/>
    </row>
    <row r="166" spans="1:18" ht="12.75" customHeight="1" thickBot="1">
      <c r="A166" s="832" t="s">
        <v>76</v>
      </c>
      <c r="B166" s="833"/>
      <c r="C166" s="833"/>
      <c r="D166" s="833"/>
      <c r="E166" s="833"/>
      <c r="F166" s="833"/>
      <c r="G166" s="833"/>
      <c r="H166" s="833"/>
      <c r="I166" s="833"/>
      <c r="J166" s="833"/>
      <c r="K166" s="833"/>
      <c r="L166" s="833"/>
      <c r="M166" s="833"/>
      <c r="N166" s="833"/>
      <c r="O166" s="833"/>
      <c r="P166" s="833"/>
      <c r="Q166" s="833"/>
      <c r="R166" s="834"/>
    </row>
    <row r="167" spans="1:18" ht="12.75" thickBot="1">
      <c r="A167" s="749" t="s">
        <v>6</v>
      </c>
      <c r="B167" s="752" t="s">
        <v>7</v>
      </c>
      <c r="C167" s="752" t="s">
        <v>8</v>
      </c>
      <c r="D167" s="752" t="s">
        <v>9</v>
      </c>
      <c r="E167" s="752" t="s">
        <v>10</v>
      </c>
      <c r="F167" s="826" t="s">
        <v>11</v>
      </c>
      <c r="G167" s="839" t="s">
        <v>1</v>
      </c>
      <c r="H167" s="840"/>
      <c r="I167" s="840"/>
      <c r="J167" s="840"/>
      <c r="K167" s="840"/>
      <c r="L167" s="950"/>
      <c r="M167" s="839" t="s">
        <v>2</v>
      </c>
      <c r="N167" s="840"/>
      <c r="O167" s="840"/>
      <c r="P167" s="840"/>
      <c r="Q167" s="840"/>
      <c r="R167" s="841"/>
    </row>
    <row r="168" spans="1:18">
      <c r="A168" s="750"/>
      <c r="B168" s="753"/>
      <c r="C168" s="753"/>
      <c r="D168" s="753"/>
      <c r="E168" s="753"/>
      <c r="F168" s="827"/>
      <c r="G168" s="835" t="s">
        <v>12</v>
      </c>
      <c r="H168" s="836"/>
      <c r="I168" s="837"/>
      <c r="J168" s="835" t="s">
        <v>13</v>
      </c>
      <c r="K168" s="836"/>
      <c r="L168" s="837"/>
      <c r="M168" s="835" t="s">
        <v>12</v>
      </c>
      <c r="N168" s="836"/>
      <c r="O168" s="837"/>
      <c r="P168" s="835" t="s">
        <v>13</v>
      </c>
      <c r="Q168" s="836"/>
      <c r="R168" s="837"/>
    </row>
    <row r="169" spans="1:18" ht="23.25" customHeight="1" thickBot="1">
      <c r="A169" s="751"/>
      <c r="B169" s="754"/>
      <c r="C169" s="754"/>
      <c r="D169" s="754"/>
      <c r="E169" s="754"/>
      <c r="F169" s="828"/>
      <c r="G169" s="10" t="s">
        <v>14</v>
      </c>
      <c r="H169" s="11" t="s">
        <v>15</v>
      </c>
      <c r="I169" s="12" t="s">
        <v>16</v>
      </c>
      <c r="J169" s="10" t="s">
        <v>14</v>
      </c>
      <c r="K169" s="11" t="s">
        <v>15</v>
      </c>
      <c r="L169" s="12" t="s">
        <v>16</v>
      </c>
      <c r="M169" s="10" t="s">
        <v>14</v>
      </c>
      <c r="N169" s="11" t="s">
        <v>15</v>
      </c>
      <c r="O169" s="12" t="s">
        <v>16</v>
      </c>
      <c r="P169" s="59" t="s">
        <v>14</v>
      </c>
      <c r="Q169" s="14" t="s">
        <v>15</v>
      </c>
      <c r="R169" s="15" t="s">
        <v>16</v>
      </c>
    </row>
    <row r="170" spans="1:18" ht="12.75" thickBot="1">
      <c r="A170" s="775" t="s">
        <v>46</v>
      </c>
      <c r="B170" s="776"/>
      <c r="C170" s="776"/>
      <c r="D170" s="776"/>
      <c r="E170" s="776"/>
      <c r="F170" s="776"/>
      <c r="G170" s="776"/>
      <c r="H170" s="776"/>
      <c r="I170" s="776"/>
      <c r="J170" s="776"/>
      <c r="K170" s="776"/>
      <c r="L170" s="776"/>
      <c r="M170" s="776"/>
      <c r="N170" s="776"/>
      <c r="O170" s="776"/>
      <c r="P170" s="776"/>
      <c r="Q170" s="776"/>
      <c r="R170" s="777"/>
    </row>
    <row r="171" spans="1:18" ht="12.75" thickBot="1">
      <c r="A171" s="228" t="s">
        <v>48</v>
      </c>
      <c r="B171" s="235">
        <v>10020000</v>
      </c>
      <c r="C171" s="235" t="s">
        <v>18</v>
      </c>
      <c r="D171" s="235">
        <f>SUM(G171:R171)</f>
        <v>45</v>
      </c>
      <c r="E171" s="235" t="s">
        <v>19</v>
      </c>
      <c r="F171" s="237">
        <v>3</v>
      </c>
      <c r="G171" s="238">
        <v>15</v>
      </c>
      <c r="H171" s="239">
        <v>30</v>
      </c>
      <c r="I171" s="240"/>
      <c r="J171" s="238"/>
      <c r="K171" s="239"/>
      <c r="L171" s="240"/>
      <c r="M171" s="241"/>
      <c r="N171" s="239"/>
      <c r="O171" s="240"/>
      <c r="P171" s="238"/>
      <c r="Q171" s="239"/>
      <c r="R171" s="240"/>
    </row>
    <row r="172" spans="1:18" ht="24">
      <c r="A172" s="236" t="s">
        <v>223</v>
      </c>
      <c r="B172" s="213">
        <v>10020000</v>
      </c>
      <c r="C172" s="213" t="s">
        <v>22</v>
      </c>
      <c r="D172" s="213">
        <f>SUM(G172:R172)</f>
        <v>45</v>
      </c>
      <c r="E172" s="213" t="s">
        <v>19</v>
      </c>
      <c r="F172" s="214">
        <v>4</v>
      </c>
      <c r="G172" s="198"/>
      <c r="H172" s="199"/>
      <c r="I172" s="200"/>
      <c r="J172" s="198"/>
      <c r="K172" s="199"/>
      <c r="L172" s="200"/>
      <c r="M172" s="198">
        <v>15</v>
      </c>
      <c r="N172" s="199">
        <v>30</v>
      </c>
      <c r="O172" s="200"/>
      <c r="P172" s="198"/>
      <c r="Q172" s="199"/>
      <c r="R172" s="200"/>
    </row>
    <row r="173" spans="1:18" ht="24">
      <c r="A173" s="223" t="s">
        <v>220</v>
      </c>
      <c r="B173" s="222">
        <v>10020000</v>
      </c>
      <c r="C173" s="222" t="s">
        <v>22</v>
      </c>
      <c r="D173" s="222">
        <f>SUM(G173:R173)</f>
        <v>15</v>
      </c>
      <c r="E173" s="222" t="s">
        <v>19</v>
      </c>
      <c r="F173" s="224">
        <v>2</v>
      </c>
      <c r="G173" s="225"/>
      <c r="H173" s="226"/>
      <c r="I173" s="227"/>
      <c r="J173" s="225"/>
      <c r="K173" s="226"/>
      <c r="L173" s="227"/>
      <c r="M173" s="225">
        <v>15</v>
      </c>
      <c r="N173" s="226"/>
      <c r="O173" s="227"/>
      <c r="P173" s="225"/>
      <c r="Q173" s="226"/>
      <c r="R173" s="227"/>
    </row>
    <row r="174" spans="1:18" ht="13.5" customHeight="1" thickBot="1">
      <c r="A174" s="210" t="s">
        <v>49</v>
      </c>
      <c r="B174" s="217">
        <v>10020000</v>
      </c>
      <c r="C174" s="217" t="s">
        <v>22</v>
      </c>
      <c r="D174" s="217">
        <f>SUM(G174:R174)</f>
        <v>15</v>
      </c>
      <c r="E174" s="217" t="s">
        <v>20</v>
      </c>
      <c r="F174" s="218">
        <v>2</v>
      </c>
      <c r="G174" s="205"/>
      <c r="H174" s="206"/>
      <c r="I174" s="207"/>
      <c r="J174" s="205"/>
      <c r="K174" s="206"/>
      <c r="L174" s="207"/>
      <c r="M174" s="205"/>
      <c r="N174" s="206"/>
      <c r="O174" s="207"/>
      <c r="P174" s="205"/>
      <c r="Q174" s="206">
        <v>15</v>
      </c>
      <c r="R174" s="207"/>
    </row>
    <row r="175" spans="1:18" ht="12.75" thickBot="1">
      <c r="A175" s="775" t="s">
        <v>28</v>
      </c>
      <c r="B175" s="776"/>
      <c r="C175" s="776"/>
      <c r="D175" s="776"/>
      <c r="E175" s="776"/>
      <c r="F175" s="776"/>
      <c r="G175" s="776"/>
      <c r="H175" s="776"/>
      <c r="I175" s="776"/>
      <c r="J175" s="776"/>
      <c r="K175" s="776"/>
      <c r="L175" s="776"/>
      <c r="M175" s="776"/>
      <c r="N175" s="776"/>
      <c r="O175" s="776"/>
      <c r="P175" s="776"/>
      <c r="Q175" s="776"/>
      <c r="R175" s="777"/>
    </row>
    <row r="176" spans="1:18" ht="12.75" thickBot="1">
      <c r="A176" s="212" t="s">
        <v>221</v>
      </c>
      <c r="B176" s="219">
        <v>10020000</v>
      </c>
      <c r="C176" s="219" t="s">
        <v>18</v>
      </c>
      <c r="D176" s="235">
        <f>SUM(G176:R176)</f>
        <v>60</v>
      </c>
      <c r="E176" s="219" t="s">
        <v>19</v>
      </c>
      <c r="F176" s="220">
        <v>6</v>
      </c>
      <c r="G176" s="238"/>
      <c r="H176" s="239"/>
      <c r="I176" s="240"/>
      <c r="J176" s="238">
        <v>30</v>
      </c>
      <c r="K176" s="239">
        <v>30</v>
      </c>
      <c r="L176" s="240"/>
      <c r="M176" s="241"/>
      <c r="N176" s="239"/>
      <c r="O176" s="240"/>
      <c r="P176" s="238"/>
      <c r="Q176" s="239"/>
      <c r="R176" s="240"/>
    </row>
    <row r="177" spans="1:18" ht="12.75" thickBot="1">
      <c r="A177" s="775" t="s">
        <v>47</v>
      </c>
      <c r="B177" s="776"/>
      <c r="C177" s="776"/>
      <c r="D177" s="776"/>
      <c r="E177" s="776"/>
      <c r="F177" s="776"/>
      <c r="G177" s="776"/>
      <c r="H177" s="776"/>
      <c r="I177" s="776"/>
      <c r="J177" s="776"/>
      <c r="K177" s="776"/>
      <c r="L177" s="776"/>
      <c r="M177" s="776"/>
      <c r="N177" s="776"/>
      <c r="O177" s="776"/>
      <c r="P177" s="776"/>
      <c r="Q177" s="776"/>
      <c r="R177" s="777"/>
    </row>
    <row r="178" spans="1:18" ht="12.75" thickBot="1">
      <c r="A178" s="228" t="s">
        <v>50</v>
      </c>
      <c r="B178" s="235">
        <v>10020000</v>
      </c>
      <c r="C178" s="235" t="s">
        <v>18</v>
      </c>
      <c r="D178" s="235">
        <f t="shared" ref="D178:D184" si="18">SUM(G178:R178)</f>
        <v>45</v>
      </c>
      <c r="E178" s="235" t="s">
        <v>19</v>
      </c>
      <c r="F178" s="237">
        <v>3</v>
      </c>
      <c r="G178" s="238">
        <v>15</v>
      </c>
      <c r="H178" s="239">
        <v>30</v>
      </c>
      <c r="I178" s="240"/>
      <c r="J178" s="238"/>
      <c r="K178" s="239"/>
      <c r="L178" s="240"/>
      <c r="M178" s="238"/>
      <c r="N178" s="239"/>
      <c r="O178" s="240"/>
      <c r="P178" s="238"/>
      <c r="Q178" s="239"/>
      <c r="R178" s="240"/>
    </row>
    <row r="179" spans="1:18">
      <c r="A179" s="209" t="s">
        <v>51</v>
      </c>
      <c r="B179" s="213">
        <v>10020000</v>
      </c>
      <c r="C179" s="213" t="s">
        <v>22</v>
      </c>
      <c r="D179" s="213">
        <f t="shared" si="18"/>
        <v>30</v>
      </c>
      <c r="E179" s="221" t="s">
        <v>20</v>
      </c>
      <c r="F179" s="214">
        <v>4</v>
      </c>
      <c r="G179" s="198"/>
      <c r="H179" s="199"/>
      <c r="I179" s="200"/>
      <c r="J179" s="198"/>
      <c r="K179" s="199"/>
      <c r="L179" s="200"/>
      <c r="M179" s="198"/>
      <c r="N179" s="199">
        <v>30</v>
      </c>
      <c r="O179" s="200"/>
      <c r="P179" s="201"/>
      <c r="Q179" s="199"/>
      <c r="R179" s="200"/>
    </row>
    <row r="180" spans="1:18" ht="12.75" customHeight="1">
      <c r="A180" s="211" t="s">
        <v>52</v>
      </c>
      <c r="B180" s="215">
        <v>10020000</v>
      </c>
      <c r="C180" s="215" t="s">
        <v>22</v>
      </c>
      <c r="D180" s="213">
        <f t="shared" si="18"/>
        <v>15</v>
      </c>
      <c r="E180" s="222" t="s">
        <v>20</v>
      </c>
      <c r="F180" s="216">
        <v>4</v>
      </c>
      <c r="G180" s="202"/>
      <c r="H180" s="203"/>
      <c r="I180" s="204"/>
      <c r="J180" s="202"/>
      <c r="K180" s="203"/>
      <c r="L180" s="204"/>
      <c r="M180" s="202"/>
      <c r="N180" s="203">
        <v>15</v>
      </c>
      <c r="O180" s="204"/>
      <c r="P180" s="202"/>
      <c r="Q180" s="203"/>
      <c r="R180" s="204"/>
    </row>
    <row r="181" spans="1:18">
      <c r="A181" s="211" t="s">
        <v>53</v>
      </c>
      <c r="B181" s="215">
        <v>10020000</v>
      </c>
      <c r="C181" s="215" t="s">
        <v>22</v>
      </c>
      <c r="D181" s="213">
        <f t="shared" si="18"/>
        <v>30</v>
      </c>
      <c r="E181" s="222" t="s">
        <v>20</v>
      </c>
      <c r="F181" s="216">
        <v>4</v>
      </c>
      <c r="G181" s="202"/>
      <c r="H181" s="203"/>
      <c r="I181" s="204"/>
      <c r="J181" s="202"/>
      <c r="K181" s="203"/>
      <c r="L181" s="204"/>
      <c r="M181" s="202"/>
      <c r="N181" s="203">
        <v>30</v>
      </c>
      <c r="O181" s="204"/>
      <c r="P181" s="202"/>
      <c r="Q181" s="203"/>
      <c r="R181" s="204"/>
    </row>
    <row r="182" spans="1:18">
      <c r="A182" s="211" t="s">
        <v>125</v>
      </c>
      <c r="B182" s="215">
        <v>10020000</v>
      </c>
      <c r="C182" s="215" t="s">
        <v>22</v>
      </c>
      <c r="D182" s="213">
        <f t="shared" si="18"/>
        <v>15</v>
      </c>
      <c r="E182" s="222" t="s">
        <v>20</v>
      </c>
      <c r="F182" s="216">
        <v>4</v>
      </c>
      <c r="G182" s="202"/>
      <c r="H182" s="203"/>
      <c r="I182" s="204"/>
      <c r="J182" s="202"/>
      <c r="K182" s="203"/>
      <c r="L182" s="204"/>
      <c r="M182" s="202"/>
      <c r="N182" s="203"/>
      <c r="O182" s="204">
        <v>15</v>
      </c>
      <c r="P182" s="202"/>
      <c r="Q182" s="203"/>
      <c r="R182" s="204"/>
    </row>
    <row r="183" spans="1:18" ht="24">
      <c r="A183" s="211" t="s">
        <v>54</v>
      </c>
      <c r="B183" s="215">
        <v>10020000</v>
      </c>
      <c r="C183" s="215" t="s">
        <v>22</v>
      </c>
      <c r="D183" s="213">
        <f t="shared" si="18"/>
        <v>30</v>
      </c>
      <c r="E183" s="222" t="s">
        <v>20</v>
      </c>
      <c r="F183" s="216">
        <v>3</v>
      </c>
      <c r="G183" s="202"/>
      <c r="H183" s="203"/>
      <c r="I183" s="204"/>
      <c r="J183" s="202"/>
      <c r="K183" s="203"/>
      <c r="L183" s="204"/>
      <c r="M183" s="202"/>
      <c r="N183" s="203"/>
      <c r="O183" s="204"/>
      <c r="P183" s="202"/>
      <c r="Q183" s="203">
        <v>30</v>
      </c>
      <c r="R183" s="204"/>
    </row>
    <row r="184" spans="1:18" ht="12.75" thickBot="1">
      <c r="A184" s="223" t="s">
        <v>55</v>
      </c>
      <c r="B184" s="222">
        <v>10020000</v>
      </c>
      <c r="C184" s="222" t="s">
        <v>22</v>
      </c>
      <c r="D184" s="221">
        <f t="shared" si="18"/>
        <v>15</v>
      </c>
      <c r="E184" s="222" t="s">
        <v>20</v>
      </c>
      <c r="F184" s="224">
        <v>2</v>
      </c>
      <c r="G184" s="225"/>
      <c r="H184" s="226"/>
      <c r="I184" s="227"/>
      <c r="J184" s="225"/>
      <c r="K184" s="226"/>
      <c r="L184" s="227"/>
      <c r="M184" s="225"/>
      <c r="N184" s="226"/>
      <c r="O184" s="227"/>
      <c r="P184" s="225"/>
      <c r="Q184" s="226">
        <v>15</v>
      </c>
      <c r="R184" s="227"/>
    </row>
    <row r="185" spans="1:18" ht="24.75" customHeight="1" thickBot="1">
      <c r="A185" s="228" t="s">
        <v>259</v>
      </c>
      <c r="B185" s="229">
        <v>10020000</v>
      </c>
      <c r="C185" s="229" t="s">
        <v>18</v>
      </c>
      <c r="D185" s="230">
        <v>40</v>
      </c>
      <c r="E185" s="229" t="s">
        <v>21</v>
      </c>
      <c r="F185" s="231">
        <v>2</v>
      </c>
      <c r="G185" s="251"/>
      <c r="H185" s="252"/>
      <c r="I185" s="253"/>
      <c r="J185" s="710"/>
      <c r="K185" s="711"/>
      <c r="L185" s="712"/>
      <c r="M185" s="232"/>
      <c r="N185" s="233"/>
      <c r="O185" s="234"/>
      <c r="P185" s="232"/>
      <c r="Q185" s="233"/>
      <c r="R185" s="234"/>
    </row>
    <row r="186" spans="1:18" ht="24" customHeight="1" thickBot="1">
      <c r="A186" s="228" t="s">
        <v>261</v>
      </c>
      <c r="B186" s="229">
        <v>10020000</v>
      </c>
      <c r="C186" s="229" t="s">
        <v>22</v>
      </c>
      <c r="D186" s="235">
        <v>60</v>
      </c>
      <c r="E186" s="229" t="s">
        <v>21</v>
      </c>
      <c r="F186" s="231">
        <v>3</v>
      </c>
      <c r="G186" s="232"/>
      <c r="H186" s="233"/>
      <c r="I186" s="234"/>
      <c r="J186" s="232"/>
      <c r="K186" s="233"/>
      <c r="L186" s="234"/>
      <c r="M186" s="251"/>
      <c r="N186" s="252"/>
      <c r="O186" s="253"/>
      <c r="P186" s="710"/>
      <c r="Q186" s="711"/>
      <c r="R186" s="712"/>
    </row>
    <row r="187" spans="1:18" ht="12.75" thickBot="1">
      <c r="A187" s="821" t="s">
        <v>168</v>
      </c>
      <c r="B187" s="822"/>
      <c r="C187" s="823"/>
      <c r="D187" s="762">
        <f>SUM(D171:D174,D176,D178:D184)</f>
        <v>360</v>
      </c>
      <c r="E187" s="764"/>
      <c r="F187" s="762">
        <f>SUM(F171:F174,F176,F178:F186)</f>
        <v>46</v>
      </c>
      <c r="G187" s="169">
        <f t="shared" ref="G187:R187" si="19">SUM(G171:G186)</f>
        <v>30</v>
      </c>
      <c r="H187" s="170">
        <f t="shared" si="19"/>
        <v>60</v>
      </c>
      <c r="I187" s="171">
        <f t="shared" si="19"/>
        <v>0</v>
      </c>
      <c r="J187" s="169">
        <f t="shared" si="19"/>
        <v>30</v>
      </c>
      <c r="K187" s="170">
        <f t="shared" si="19"/>
        <v>30</v>
      </c>
      <c r="L187" s="171">
        <f t="shared" si="19"/>
        <v>0</v>
      </c>
      <c r="M187" s="169">
        <f t="shared" si="19"/>
        <v>30</v>
      </c>
      <c r="N187" s="170">
        <f t="shared" si="19"/>
        <v>105</v>
      </c>
      <c r="O187" s="171">
        <f t="shared" si="19"/>
        <v>15</v>
      </c>
      <c r="P187" s="169">
        <f t="shared" si="19"/>
        <v>0</v>
      </c>
      <c r="Q187" s="170">
        <f t="shared" si="19"/>
        <v>60</v>
      </c>
      <c r="R187" s="171">
        <f t="shared" si="19"/>
        <v>0</v>
      </c>
    </row>
    <row r="188" spans="1:18" ht="12.75" thickBot="1">
      <c r="A188" s="768" t="s">
        <v>34</v>
      </c>
      <c r="B188" s="769"/>
      <c r="C188" s="778"/>
      <c r="D188" s="763"/>
      <c r="E188" s="765"/>
      <c r="F188" s="763"/>
      <c r="G188" s="772">
        <f>SUM(G187:L187)</f>
        <v>150</v>
      </c>
      <c r="H188" s="773"/>
      <c r="I188" s="773"/>
      <c r="J188" s="773"/>
      <c r="K188" s="773"/>
      <c r="L188" s="774"/>
      <c r="M188" s="772">
        <f>SUM(M187:R187)</f>
        <v>210</v>
      </c>
      <c r="N188" s="773"/>
      <c r="O188" s="773"/>
      <c r="P188" s="773"/>
      <c r="Q188" s="773"/>
      <c r="R188" s="774"/>
    </row>
    <row r="189" spans="1:18" ht="12.75" customHeight="1" thickBot="1">
      <c r="A189" s="832" t="s">
        <v>77</v>
      </c>
      <c r="B189" s="833"/>
      <c r="C189" s="833"/>
      <c r="D189" s="833"/>
      <c r="E189" s="833"/>
      <c r="F189" s="833"/>
      <c r="G189" s="833"/>
      <c r="H189" s="833"/>
      <c r="I189" s="833"/>
      <c r="J189" s="833"/>
      <c r="K189" s="833"/>
      <c r="L189" s="833"/>
      <c r="M189" s="833"/>
      <c r="N189" s="833"/>
      <c r="O189" s="833"/>
      <c r="P189" s="833"/>
      <c r="Q189" s="833"/>
      <c r="R189" s="834"/>
    </row>
    <row r="190" spans="1:18" ht="12.75" customHeight="1" thickBot="1">
      <c r="A190" s="749" t="s">
        <v>6</v>
      </c>
      <c r="B190" s="752" t="s">
        <v>7</v>
      </c>
      <c r="C190" s="752" t="s">
        <v>8</v>
      </c>
      <c r="D190" s="752" t="s">
        <v>9</v>
      </c>
      <c r="E190" s="752" t="s">
        <v>10</v>
      </c>
      <c r="F190" s="826" t="s">
        <v>11</v>
      </c>
      <c r="G190" s="824" t="s">
        <v>1</v>
      </c>
      <c r="H190" s="825"/>
      <c r="I190" s="825"/>
      <c r="J190" s="825"/>
      <c r="K190" s="825"/>
      <c r="L190" s="780"/>
      <c r="M190" s="824" t="s">
        <v>2</v>
      </c>
      <c r="N190" s="825"/>
      <c r="O190" s="825"/>
      <c r="P190" s="825"/>
      <c r="Q190" s="825"/>
      <c r="R190" s="780"/>
    </row>
    <row r="191" spans="1:18" ht="12" customHeight="1">
      <c r="A191" s="750"/>
      <c r="B191" s="753"/>
      <c r="C191" s="753"/>
      <c r="D191" s="753"/>
      <c r="E191" s="753"/>
      <c r="F191" s="827"/>
      <c r="G191" s="818" t="s">
        <v>12</v>
      </c>
      <c r="H191" s="819"/>
      <c r="I191" s="820"/>
      <c r="J191" s="818" t="s">
        <v>13</v>
      </c>
      <c r="K191" s="819"/>
      <c r="L191" s="820"/>
      <c r="M191" s="818" t="s">
        <v>12</v>
      </c>
      <c r="N191" s="819"/>
      <c r="O191" s="820"/>
      <c r="P191" s="818" t="s">
        <v>13</v>
      </c>
      <c r="Q191" s="819"/>
      <c r="R191" s="820"/>
    </row>
    <row r="192" spans="1:18" ht="23.25" customHeight="1" thickBot="1">
      <c r="A192" s="751"/>
      <c r="B192" s="754"/>
      <c r="C192" s="754"/>
      <c r="D192" s="754"/>
      <c r="E192" s="754"/>
      <c r="F192" s="828"/>
      <c r="G192" s="10" t="s">
        <v>14</v>
      </c>
      <c r="H192" s="11" t="s">
        <v>15</v>
      </c>
      <c r="I192" s="12" t="s">
        <v>16</v>
      </c>
      <c r="J192" s="10" t="s">
        <v>14</v>
      </c>
      <c r="K192" s="11" t="s">
        <v>15</v>
      </c>
      <c r="L192" s="12" t="s">
        <v>16</v>
      </c>
      <c r="M192" s="10" t="s">
        <v>14</v>
      </c>
      <c r="N192" s="11" t="s">
        <v>15</v>
      </c>
      <c r="O192" s="12" t="s">
        <v>16</v>
      </c>
      <c r="P192" s="59" t="s">
        <v>14</v>
      </c>
      <c r="Q192" s="14" t="s">
        <v>15</v>
      </c>
      <c r="R192" s="15" t="s">
        <v>16</v>
      </c>
    </row>
    <row r="193" spans="1:18" ht="12.75" thickBot="1">
      <c r="A193" s="775" t="s">
        <v>46</v>
      </c>
      <c r="B193" s="776"/>
      <c r="C193" s="776"/>
      <c r="D193" s="776"/>
      <c r="E193" s="776"/>
      <c r="F193" s="776"/>
      <c r="G193" s="776"/>
      <c r="H193" s="776"/>
      <c r="I193" s="776"/>
      <c r="J193" s="776"/>
      <c r="K193" s="776"/>
      <c r="L193" s="776"/>
      <c r="M193" s="776"/>
      <c r="N193" s="776"/>
      <c r="O193" s="776"/>
      <c r="P193" s="776"/>
      <c r="Q193" s="776"/>
      <c r="R193" s="777"/>
    </row>
    <row r="194" spans="1:18">
      <c r="A194" s="292" t="s">
        <v>224</v>
      </c>
      <c r="B194" s="293">
        <v>10020000</v>
      </c>
      <c r="C194" s="293" t="s">
        <v>18</v>
      </c>
      <c r="D194" s="289">
        <f>SUM(G194:R194)</f>
        <v>45</v>
      </c>
      <c r="E194" s="293" t="s">
        <v>19</v>
      </c>
      <c r="F194" s="294">
        <v>6</v>
      </c>
      <c r="G194" s="254">
        <v>15</v>
      </c>
      <c r="H194" s="255">
        <v>30</v>
      </c>
      <c r="I194" s="352"/>
      <c r="J194" s="355"/>
      <c r="K194" s="356"/>
      <c r="L194" s="273"/>
      <c r="M194" s="254"/>
      <c r="N194" s="255"/>
      <c r="O194" s="352"/>
      <c r="P194" s="271"/>
      <c r="Q194" s="272"/>
      <c r="R194" s="273"/>
    </row>
    <row r="195" spans="1:18" ht="13.5" customHeight="1" thickBot="1">
      <c r="A195" s="295" t="s">
        <v>102</v>
      </c>
      <c r="B195" s="296">
        <v>10020000</v>
      </c>
      <c r="C195" s="308" t="s">
        <v>18</v>
      </c>
      <c r="D195" s="296">
        <f>SUM(G195:R195)</f>
        <v>15</v>
      </c>
      <c r="E195" s="296" t="s">
        <v>20</v>
      </c>
      <c r="F195" s="297">
        <v>2</v>
      </c>
      <c r="G195" s="257"/>
      <c r="H195" s="258"/>
      <c r="I195" s="353"/>
      <c r="J195" s="257"/>
      <c r="K195" s="258">
        <v>15</v>
      </c>
      <c r="L195" s="259"/>
      <c r="M195" s="257"/>
      <c r="N195" s="258"/>
      <c r="O195" s="353"/>
      <c r="P195" s="257"/>
      <c r="Q195" s="347"/>
      <c r="R195" s="259"/>
    </row>
    <row r="196" spans="1:18" ht="24">
      <c r="A196" s="304" t="s">
        <v>103</v>
      </c>
      <c r="B196" s="305">
        <v>10020000</v>
      </c>
      <c r="C196" s="305" t="s">
        <v>22</v>
      </c>
      <c r="D196" s="305">
        <f>SUM(G196:R196)</f>
        <v>30</v>
      </c>
      <c r="E196" s="305" t="s">
        <v>19</v>
      </c>
      <c r="F196" s="368">
        <v>4</v>
      </c>
      <c r="G196" s="271"/>
      <c r="H196" s="272"/>
      <c r="I196" s="354"/>
      <c r="J196" s="344"/>
      <c r="K196" s="345"/>
      <c r="L196" s="273"/>
      <c r="M196" s="271">
        <v>15</v>
      </c>
      <c r="N196" s="272">
        <v>15</v>
      </c>
      <c r="O196" s="354"/>
      <c r="P196" s="344"/>
      <c r="Q196" s="345"/>
      <c r="R196" s="273"/>
    </row>
    <row r="197" spans="1:18" ht="12.75" thickBot="1">
      <c r="A197" s="306" t="s">
        <v>104</v>
      </c>
      <c r="B197" s="296">
        <v>10020000</v>
      </c>
      <c r="C197" s="296" t="s">
        <v>22</v>
      </c>
      <c r="D197" s="296">
        <f>SUM(G197:R197)</f>
        <v>15</v>
      </c>
      <c r="E197" s="296" t="s">
        <v>20</v>
      </c>
      <c r="F197" s="297">
        <v>2</v>
      </c>
      <c r="G197" s="257"/>
      <c r="H197" s="258"/>
      <c r="I197" s="353"/>
      <c r="J197" s="257"/>
      <c r="K197" s="347"/>
      <c r="L197" s="259"/>
      <c r="M197" s="257"/>
      <c r="N197" s="258"/>
      <c r="O197" s="353"/>
      <c r="P197" s="257"/>
      <c r="Q197" s="258">
        <v>15</v>
      </c>
      <c r="R197" s="259"/>
    </row>
    <row r="198" spans="1:18" ht="12.75" thickBot="1">
      <c r="A198" s="775" t="s">
        <v>28</v>
      </c>
      <c r="B198" s="776"/>
      <c r="C198" s="776"/>
      <c r="D198" s="776"/>
      <c r="E198" s="776"/>
      <c r="F198" s="776"/>
      <c r="G198" s="776"/>
      <c r="H198" s="776"/>
      <c r="I198" s="776"/>
      <c r="J198" s="776"/>
      <c r="K198" s="776"/>
      <c r="L198" s="776"/>
      <c r="M198" s="776"/>
      <c r="N198" s="776"/>
      <c r="O198" s="776"/>
      <c r="P198" s="776"/>
      <c r="Q198" s="776"/>
      <c r="R198" s="777"/>
    </row>
    <row r="199" spans="1:18" ht="12.75" thickBot="1">
      <c r="A199" s="300" t="s">
        <v>56</v>
      </c>
      <c r="B199" s="301">
        <v>10020000</v>
      </c>
      <c r="C199" s="301" t="s">
        <v>18</v>
      </c>
      <c r="D199" s="301">
        <f>SUM(G199:R199)</f>
        <v>45</v>
      </c>
      <c r="E199" s="301" t="s">
        <v>19</v>
      </c>
      <c r="F199" s="302">
        <v>2</v>
      </c>
      <c r="G199" s="355"/>
      <c r="H199" s="356"/>
      <c r="I199" s="357"/>
      <c r="J199" s="267">
        <v>15</v>
      </c>
      <c r="K199" s="268">
        <v>30</v>
      </c>
      <c r="L199" s="270"/>
      <c r="M199" s="269"/>
      <c r="N199" s="268"/>
      <c r="O199" s="270"/>
      <c r="P199" s="267"/>
      <c r="Q199" s="268"/>
      <c r="R199" s="270"/>
    </row>
    <row r="200" spans="1:18" ht="12.75" thickBot="1">
      <c r="A200" s="303" t="s">
        <v>57</v>
      </c>
      <c r="B200" s="289">
        <v>10020000</v>
      </c>
      <c r="C200" s="289" t="s">
        <v>22</v>
      </c>
      <c r="D200" s="289">
        <f>SUM(G200:R200)</f>
        <v>15</v>
      </c>
      <c r="E200" s="290" t="s">
        <v>20</v>
      </c>
      <c r="F200" s="291">
        <v>3</v>
      </c>
      <c r="G200" s="267"/>
      <c r="H200" s="268"/>
      <c r="I200" s="270"/>
      <c r="J200" s="277"/>
      <c r="K200" s="275"/>
      <c r="L200" s="276"/>
      <c r="M200" s="277"/>
      <c r="N200" s="275">
        <v>15</v>
      </c>
      <c r="O200" s="276"/>
      <c r="P200" s="277"/>
      <c r="Q200" s="275"/>
      <c r="R200" s="276"/>
    </row>
    <row r="201" spans="1:18" ht="12.75" thickBot="1">
      <c r="A201" s="775" t="s">
        <v>47</v>
      </c>
      <c r="B201" s="776"/>
      <c r="C201" s="776"/>
      <c r="D201" s="776"/>
      <c r="E201" s="776"/>
      <c r="F201" s="776"/>
      <c r="G201" s="776"/>
      <c r="H201" s="776"/>
      <c r="I201" s="776"/>
      <c r="J201" s="776"/>
      <c r="K201" s="776"/>
      <c r="L201" s="776"/>
      <c r="M201" s="776"/>
      <c r="N201" s="776"/>
      <c r="O201" s="776"/>
      <c r="P201" s="776"/>
      <c r="Q201" s="776"/>
      <c r="R201" s="777"/>
    </row>
    <row r="202" spans="1:18" ht="12.75" thickBot="1">
      <c r="A202" s="306" t="s">
        <v>58</v>
      </c>
      <c r="B202" s="296">
        <v>10020000</v>
      </c>
      <c r="C202" s="296" t="s">
        <v>18</v>
      </c>
      <c r="D202" s="307">
        <f t="shared" ref="D202:D207" si="20">SUM(G202:R202)</f>
        <v>45</v>
      </c>
      <c r="E202" s="296" t="s">
        <v>19</v>
      </c>
      <c r="F202" s="297">
        <v>2</v>
      </c>
      <c r="G202" s="257"/>
      <c r="H202" s="258"/>
      <c r="I202" s="259"/>
      <c r="J202" s="257">
        <v>15</v>
      </c>
      <c r="K202" s="258">
        <v>30</v>
      </c>
      <c r="L202" s="259"/>
      <c r="M202" s="274"/>
      <c r="N202" s="275"/>
      <c r="O202" s="276"/>
      <c r="P202" s="277"/>
      <c r="Q202" s="275"/>
      <c r="R202" s="276"/>
    </row>
    <row r="203" spans="1:18" ht="12.75" customHeight="1">
      <c r="A203" s="303" t="s">
        <v>225</v>
      </c>
      <c r="B203" s="289">
        <v>10020000</v>
      </c>
      <c r="C203" s="289" t="s">
        <v>22</v>
      </c>
      <c r="D203" s="289">
        <f t="shared" si="20"/>
        <v>45</v>
      </c>
      <c r="E203" s="289" t="s">
        <v>19</v>
      </c>
      <c r="F203" s="291">
        <v>4</v>
      </c>
      <c r="G203" s="260"/>
      <c r="H203" s="261"/>
      <c r="I203" s="262"/>
      <c r="J203" s="260"/>
      <c r="K203" s="261"/>
      <c r="L203" s="262"/>
      <c r="M203" s="260">
        <v>15</v>
      </c>
      <c r="N203" s="261">
        <v>30</v>
      </c>
      <c r="O203" s="262"/>
      <c r="P203" s="260"/>
      <c r="Q203" s="261"/>
      <c r="R203" s="262"/>
    </row>
    <row r="204" spans="1:18">
      <c r="A204" s="298" t="s">
        <v>106</v>
      </c>
      <c r="B204" s="293">
        <v>10020000</v>
      </c>
      <c r="C204" s="293" t="s">
        <v>22</v>
      </c>
      <c r="D204" s="289">
        <f t="shared" si="20"/>
        <v>30</v>
      </c>
      <c r="E204" s="299" t="s">
        <v>20</v>
      </c>
      <c r="F204" s="294">
        <v>6</v>
      </c>
      <c r="G204" s="254"/>
      <c r="H204" s="255"/>
      <c r="I204" s="256"/>
      <c r="J204" s="254"/>
      <c r="K204" s="255"/>
      <c r="L204" s="256"/>
      <c r="M204" s="254"/>
      <c r="N204" s="255">
        <v>30</v>
      </c>
      <c r="O204" s="256"/>
      <c r="P204" s="254"/>
      <c r="Q204" s="255"/>
      <c r="R204" s="256"/>
    </row>
    <row r="205" spans="1:18" ht="12.75" customHeight="1">
      <c r="A205" s="359" t="s">
        <v>59</v>
      </c>
      <c r="B205" s="299">
        <v>10020000</v>
      </c>
      <c r="C205" s="299" t="s">
        <v>22</v>
      </c>
      <c r="D205" s="290">
        <f t="shared" si="20"/>
        <v>45</v>
      </c>
      <c r="E205" s="299" t="s">
        <v>19</v>
      </c>
      <c r="F205" s="360">
        <v>5</v>
      </c>
      <c r="G205" s="361"/>
      <c r="H205" s="362"/>
      <c r="I205" s="363"/>
      <c r="J205" s="361"/>
      <c r="K205" s="362"/>
      <c r="L205" s="363"/>
      <c r="M205" s="361">
        <v>15</v>
      </c>
      <c r="N205" s="362">
        <v>30</v>
      </c>
      <c r="O205" s="363"/>
      <c r="P205" s="361"/>
      <c r="Q205" s="362"/>
      <c r="R205" s="363"/>
    </row>
    <row r="206" spans="1:18">
      <c r="A206" s="298" t="s">
        <v>105</v>
      </c>
      <c r="B206" s="293">
        <v>10020000</v>
      </c>
      <c r="C206" s="293" t="s">
        <v>22</v>
      </c>
      <c r="D206" s="293">
        <f t="shared" si="20"/>
        <v>15</v>
      </c>
      <c r="E206" s="293" t="s">
        <v>20</v>
      </c>
      <c r="F206" s="294">
        <v>2</v>
      </c>
      <c r="G206" s="254"/>
      <c r="H206" s="346"/>
      <c r="I206" s="256"/>
      <c r="J206" s="254"/>
      <c r="K206" s="255"/>
      <c r="L206" s="256"/>
      <c r="M206" s="364"/>
      <c r="N206" s="255"/>
      <c r="O206" s="365"/>
      <c r="P206" s="254"/>
      <c r="Q206" s="255">
        <v>15</v>
      </c>
      <c r="R206" s="256"/>
    </row>
    <row r="207" spans="1:18" ht="12.75" thickBot="1">
      <c r="A207" s="306" t="s">
        <v>107</v>
      </c>
      <c r="B207" s="296">
        <v>10020000</v>
      </c>
      <c r="C207" s="308" t="s">
        <v>22</v>
      </c>
      <c r="D207" s="296">
        <f t="shared" si="20"/>
        <v>15</v>
      </c>
      <c r="E207" s="296" t="s">
        <v>20</v>
      </c>
      <c r="F207" s="297">
        <v>3</v>
      </c>
      <c r="G207" s="263"/>
      <c r="H207" s="264"/>
      <c r="I207" s="265"/>
      <c r="J207" s="263"/>
      <c r="K207" s="264"/>
      <c r="L207" s="265"/>
      <c r="M207" s="257"/>
      <c r="N207" s="258"/>
      <c r="O207" s="259"/>
      <c r="P207" s="257"/>
      <c r="Q207" s="258">
        <v>15</v>
      </c>
      <c r="R207" s="259"/>
    </row>
    <row r="208" spans="1:18" ht="24" customHeight="1" thickBot="1">
      <c r="A208" s="300" t="s">
        <v>259</v>
      </c>
      <c r="B208" s="282">
        <v>10020000</v>
      </c>
      <c r="C208" s="282" t="s">
        <v>18</v>
      </c>
      <c r="D208" s="283">
        <v>40</v>
      </c>
      <c r="E208" s="282" t="s">
        <v>21</v>
      </c>
      <c r="F208" s="284">
        <v>2</v>
      </c>
      <c r="G208" s="309"/>
      <c r="H208" s="310"/>
      <c r="I208" s="311"/>
      <c r="J208" s="713"/>
      <c r="K208" s="714"/>
      <c r="L208" s="715"/>
      <c r="M208" s="285"/>
      <c r="N208" s="286"/>
      <c r="O208" s="287"/>
      <c r="P208" s="285"/>
      <c r="Q208" s="286"/>
      <c r="R208" s="287"/>
    </row>
    <row r="209" spans="1:19" ht="24" customHeight="1" thickBot="1">
      <c r="A209" s="288" t="s">
        <v>260</v>
      </c>
      <c r="B209" s="278">
        <v>10020000</v>
      </c>
      <c r="C209" s="278" t="s">
        <v>22</v>
      </c>
      <c r="D209" s="289">
        <v>60</v>
      </c>
      <c r="E209" s="278" t="s">
        <v>21</v>
      </c>
      <c r="F209" s="266">
        <v>3</v>
      </c>
      <c r="G209" s="279"/>
      <c r="H209" s="280"/>
      <c r="I209" s="281"/>
      <c r="J209" s="279"/>
      <c r="K209" s="280"/>
      <c r="L209" s="281"/>
      <c r="M209" s="312"/>
      <c r="N209" s="313"/>
      <c r="O209" s="314"/>
      <c r="P209" s="716"/>
      <c r="Q209" s="717"/>
      <c r="R209" s="718"/>
    </row>
    <row r="210" spans="1:19" ht="12.75" thickBot="1">
      <c r="A210" s="829" t="s">
        <v>168</v>
      </c>
      <c r="B210" s="830"/>
      <c r="C210" s="831"/>
      <c r="D210" s="762">
        <f>SUM(D194:D197,D199:D200,D202:D207)</f>
        <v>360</v>
      </c>
      <c r="E210" s="764"/>
      <c r="F210" s="762">
        <f>SUM(F194:F197,F199:F200,F202:F209)</f>
        <v>46</v>
      </c>
      <c r="G210" s="55">
        <f t="shared" ref="G210:R210" si="21">SUM(G194:G209)</f>
        <v>15</v>
      </c>
      <c r="H210" s="56">
        <f t="shared" si="21"/>
        <v>30</v>
      </c>
      <c r="I210" s="57">
        <f t="shared" si="21"/>
        <v>0</v>
      </c>
      <c r="J210" s="55">
        <f t="shared" si="21"/>
        <v>30</v>
      </c>
      <c r="K210" s="56">
        <f t="shared" si="21"/>
        <v>75</v>
      </c>
      <c r="L210" s="57">
        <f t="shared" si="21"/>
        <v>0</v>
      </c>
      <c r="M210" s="55">
        <f t="shared" si="21"/>
        <v>45</v>
      </c>
      <c r="N210" s="56">
        <f t="shared" si="21"/>
        <v>120</v>
      </c>
      <c r="O210" s="57">
        <f t="shared" si="21"/>
        <v>0</v>
      </c>
      <c r="P210" s="55">
        <f t="shared" si="21"/>
        <v>0</v>
      </c>
      <c r="Q210" s="56">
        <f t="shared" si="21"/>
        <v>45</v>
      </c>
      <c r="R210" s="57">
        <f t="shared" si="21"/>
        <v>0</v>
      </c>
    </row>
    <row r="211" spans="1:19" ht="12.75" thickBot="1">
      <c r="A211" s="768" t="s">
        <v>34</v>
      </c>
      <c r="B211" s="769"/>
      <c r="C211" s="778"/>
      <c r="D211" s="763"/>
      <c r="E211" s="765"/>
      <c r="F211" s="763"/>
      <c r="G211" s="772">
        <f>SUM(G210:L210)</f>
        <v>150</v>
      </c>
      <c r="H211" s="773"/>
      <c r="I211" s="773"/>
      <c r="J211" s="773"/>
      <c r="K211" s="773"/>
      <c r="L211" s="774"/>
      <c r="M211" s="772">
        <f>SUM(M210:R210)</f>
        <v>210</v>
      </c>
      <c r="N211" s="773"/>
      <c r="O211" s="773"/>
      <c r="P211" s="773"/>
      <c r="Q211" s="773"/>
      <c r="R211" s="774"/>
    </row>
    <row r="212" spans="1:19" ht="12.75" thickBot="1">
      <c r="A212" s="784" t="s">
        <v>246</v>
      </c>
      <c r="B212" s="785"/>
      <c r="C212" s="785"/>
      <c r="D212" s="785"/>
      <c r="E212" s="785"/>
      <c r="F212" s="785"/>
      <c r="G212" s="785"/>
      <c r="H212" s="785"/>
      <c r="I212" s="785"/>
      <c r="J212" s="785"/>
      <c r="K212" s="785"/>
      <c r="L212" s="785"/>
      <c r="M212" s="785"/>
      <c r="N212" s="785"/>
      <c r="O212" s="785"/>
      <c r="P212" s="785"/>
      <c r="Q212" s="785"/>
      <c r="R212" s="786"/>
    </row>
    <row r="213" spans="1:19" ht="12.75" thickBot="1">
      <c r="A213" s="787" t="s">
        <v>6</v>
      </c>
      <c r="B213" s="795" t="s">
        <v>7</v>
      </c>
      <c r="C213" s="795" t="s">
        <v>8</v>
      </c>
      <c r="D213" s="795" t="s">
        <v>9</v>
      </c>
      <c r="E213" s="795" t="s">
        <v>10</v>
      </c>
      <c r="F213" s="798" t="s">
        <v>11</v>
      </c>
      <c r="G213" s="801" t="s">
        <v>1</v>
      </c>
      <c r="H213" s="802"/>
      <c r="I213" s="802"/>
      <c r="J213" s="802"/>
      <c r="K213" s="802"/>
      <c r="L213" s="803"/>
      <c r="M213" s="801" t="s">
        <v>2</v>
      </c>
      <c r="N213" s="802"/>
      <c r="O213" s="802"/>
      <c r="P213" s="802"/>
      <c r="Q213" s="802"/>
      <c r="R213" s="804"/>
    </row>
    <row r="214" spans="1:19">
      <c r="A214" s="788"/>
      <c r="B214" s="796"/>
      <c r="C214" s="796"/>
      <c r="D214" s="796"/>
      <c r="E214" s="796"/>
      <c r="F214" s="799"/>
      <c r="G214" s="805" t="s">
        <v>12</v>
      </c>
      <c r="H214" s="806"/>
      <c r="I214" s="807"/>
      <c r="J214" s="805" t="s">
        <v>13</v>
      </c>
      <c r="K214" s="806"/>
      <c r="L214" s="807"/>
      <c r="M214" s="805" t="s">
        <v>12</v>
      </c>
      <c r="N214" s="806"/>
      <c r="O214" s="807"/>
      <c r="P214" s="805" t="s">
        <v>13</v>
      </c>
      <c r="Q214" s="806"/>
      <c r="R214" s="807"/>
    </row>
    <row r="215" spans="1:19" s="6" customFormat="1" ht="23.25" customHeight="1" thickBot="1">
      <c r="A215" s="789"/>
      <c r="B215" s="797"/>
      <c r="C215" s="797"/>
      <c r="D215" s="797"/>
      <c r="E215" s="797"/>
      <c r="F215" s="800"/>
      <c r="G215" s="91" t="s">
        <v>14</v>
      </c>
      <c r="H215" s="82" t="s">
        <v>15</v>
      </c>
      <c r="I215" s="83" t="s">
        <v>16</v>
      </c>
      <c r="J215" s="91" t="s">
        <v>14</v>
      </c>
      <c r="K215" s="82" t="s">
        <v>15</v>
      </c>
      <c r="L215" s="83" t="s">
        <v>16</v>
      </c>
      <c r="M215" s="91" t="s">
        <v>14</v>
      </c>
      <c r="N215" s="82" t="s">
        <v>15</v>
      </c>
      <c r="O215" s="83" t="s">
        <v>16</v>
      </c>
      <c r="P215" s="91" t="s">
        <v>14</v>
      </c>
      <c r="Q215" s="82" t="s">
        <v>15</v>
      </c>
      <c r="R215" s="83" t="s">
        <v>16</v>
      </c>
      <c r="S215" s="7"/>
    </row>
    <row r="216" spans="1:19" s="6" customFormat="1">
      <c r="A216" s="523" t="s">
        <v>156</v>
      </c>
      <c r="B216" s="173">
        <v>10020000</v>
      </c>
      <c r="C216" s="524" t="s">
        <v>18</v>
      </c>
      <c r="D216" s="525">
        <f>SUM(G216:R216)</f>
        <v>30</v>
      </c>
      <c r="E216" s="115" t="s">
        <v>20</v>
      </c>
      <c r="F216" s="526">
        <v>2</v>
      </c>
      <c r="G216" s="527"/>
      <c r="H216" s="528">
        <v>30</v>
      </c>
      <c r="I216" s="529"/>
      <c r="J216" s="527"/>
      <c r="K216" s="528"/>
      <c r="L216" s="529"/>
      <c r="M216" s="530"/>
      <c r="N216" s="528"/>
      <c r="O216" s="529"/>
      <c r="P216" s="527"/>
      <c r="Q216" s="528"/>
      <c r="R216" s="529"/>
      <c r="S216" s="7"/>
    </row>
    <row r="217" spans="1:19" s="6" customFormat="1">
      <c r="A217" s="531" t="s">
        <v>157</v>
      </c>
      <c r="B217" s="173">
        <v>10020000</v>
      </c>
      <c r="C217" s="532" t="s">
        <v>18</v>
      </c>
      <c r="D217" s="533">
        <f t="shared" ref="D217:D227" si="22">SUM(G217:R217)</f>
        <v>30</v>
      </c>
      <c r="E217" s="110" t="s">
        <v>19</v>
      </c>
      <c r="F217" s="534">
        <v>2</v>
      </c>
      <c r="G217" s="535">
        <v>30</v>
      </c>
      <c r="H217" s="536"/>
      <c r="I217" s="537"/>
      <c r="J217" s="535"/>
      <c r="K217" s="538"/>
      <c r="L217" s="539"/>
      <c r="M217" s="540"/>
      <c r="N217" s="538"/>
      <c r="O217" s="539"/>
      <c r="P217" s="535"/>
      <c r="Q217" s="538"/>
      <c r="R217" s="539"/>
      <c r="S217" s="7"/>
    </row>
    <row r="218" spans="1:19" ht="24">
      <c r="A218" s="531" t="s">
        <v>158</v>
      </c>
      <c r="B218" s="173">
        <v>10020000</v>
      </c>
      <c r="C218" s="532" t="s">
        <v>18</v>
      </c>
      <c r="D218" s="533">
        <f t="shared" si="22"/>
        <v>30</v>
      </c>
      <c r="E218" s="110" t="s">
        <v>19</v>
      </c>
      <c r="F218" s="534">
        <v>2</v>
      </c>
      <c r="G218" s="535"/>
      <c r="H218" s="538">
        <v>30</v>
      </c>
      <c r="I218" s="539"/>
      <c r="J218" s="535"/>
      <c r="K218" s="536"/>
      <c r="L218" s="539"/>
      <c r="M218" s="535"/>
      <c r="N218" s="538"/>
      <c r="O218" s="539"/>
      <c r="P218" s="535"/>
      <c r="Q218" s="538"/>
      <c r="R218" s="539"/>
    </row>
    <row r="219" spans="1:19" ht="24">
      <c r="A219" s="531" t="s">
        <v>226</v>
      </c>
      <c r="B219" s="533">
        <v>10020000</v>
      </c>
      <c r="C219" s="532" t="s">
        <v>18</v>
      </c>
      <c r="D219" s="533">
        <f t="shared" si="22"/>
        <v>30</v>
      </c>
      <c r="E219" s="110" t="s">
        <v>19</v>
      </c>
      <c r="F219" s="534">
        <v>2</v>
      </c>
      <c r="G219" s="535"/>
      <c r="H219" s="538"/>
      <c r="I219" s="539"/>
      <c r="J219" s="535"/>
      <c r="K219" s="536">
        <v>30</v>
      </c>
      <c r="L219" s="539"/>
      <c r="M219" s="535"/>
      <c r="N219" s="538"/>
      <c r="O219" s="539"/>
      <c r="P219" s="535"/>
      <c r="Q219" s="538"/>
      <c r="R219" s="539"/>
    </row>
    <row r="220" spans="1:19" ht="24.75" thickBot="1">
      <c r="A220" s="684" t="s">
        <v>227</v>
      </c>
      <c r="B220" s="35">
        <v>10020000</v>
      </c>
      <c r="C220" s="541" t="s">
        <v>18</v>
      </c>
      <c r="D220" s="533">
        <f t="shared" si="22"/>
        <v>60</v>
      </c>
      <c r="E220" s="119" t="s">
        <v>19</v>
      </c>
      <c r="F220" s="542">
        <v>4</v>
      </c>
      <c r="G220" s="543"/>
      <c r="H220" s="544"/>
      <c r="I220" s="545"/>
      <c r="J220" s="543">
        <v>30</v>
      </c>
      <c r="K220" s="544">
        <v>30</v>
      </c>
      <c r="L220" s="545"/>
      <c r="M220" s="543"/>
      <c r="N220" s="544"/>
      <c r="O220" s="545"/>
      <c r="P220" s="546"/>
      <c r="Q220" s="544"/>
      <c r="R220" s="545"/>
    </row>
    <row r="221" spans="1:19" ht="24">
      <c r="A221" s="685" t="s">
        <v>228</v>
      </c>
      <c r="B221" s="572">
        <v>10020000</v>
      </c>
      <c r="C221" s="573" t="s">
        <v>22</v>
      </c>
      <c r="D221" s="574">
        <f t="shared" si="22"/>
        <v>30</v>
      </c>
      <c r="E221" s="575" t="s">
        <v>20</v>
      </c>
      <c r="F221" s="576">
        <v>5</v>
      </c>
      <c r="G221" s="577"/>
      <c r="H221" s="578"/>
      <c r="I221" s="579"/>
      <c r="J221" s="577"/>
      <c r="K221" s="578"/>
      <c r="L221" s="579"/>
      <c r="M221" s="577">
        <v>15</v>
      </c>
      <c r="N221" s="578">
        <v>15</v>
      </c>
      <c r="O221" s="579"/>
      <c r="P221" s="577"/>
      <c r="Q221" s="578"/>
      <c r="R221" s="579"/>
    </row>
    <row r="222" spans="1:19" ht="24">
      <c r="A222" s="547" t="s">
        <v>229</v>
      </c>
      <c r="B222" s="173">
        <v>10020000</v>
      </c>
      <c r="C222" s="532" t="s">
        <v>22</v>
      </c>
      <c r="D222" s="533">
        <f t="shared" si="22"/>
        <v>60</v>
      </c>
      <c r="E222" s="110" t="s">
        <v>19</v>
      </c>
      <c r="F222" s="159">
        <v>6</v>
      </c>
      <c r="G222" s="535"/>
      <c r="H222" s="538"/>
      <c r="I222" s="539"/>
      <c r="J222" s="535"/>
      <c r="K222" s="538"/>
      <c r="L222" s="539"/>
      <c r="M222" s="535">
        <v>30</v>
      </c>
      <c r="N222" s="538">
        <v>30</v>
      </c>
      <c r="O222" s="539"/>
      <c r="P222" s="540"/>
      <c r="Q222" s="538"/>
      <c r="R222" s="539"/>
    </row>
    <row r="223" spans="1:19" ht="24">
      <c r="A223" s="531" t="s">
        <v>159</v>
      </c>
      <c r="B223" s="173">
        <v>10020000</v>
      </c>
      <c r="C223" s="532" t="s">
        <v>22</v>
      </c>
      <c r="D223" s="533">
        <f t="shared" si="22"/>
        <v>30</v>
      </c>
      <c r="E223" s="115" t="s">
        <v>20</v>
      </c>
      <c r="F223" s="159">
        <v>6</v>
      </c>
      <c r="G223" s="535"/>
      <c r="H223" s="538"/>
      <c r="I223" s="539"/>
      <c r="J223" s="535"/>
      <c r="K223" s="538"/>
      <c r="L223" s="539"/>
      <c r="M223" s="535"/>
      <c r="N223" s="536">
        <v>30</v>
      </c>
      <c r="O223" s="537"/>
      <c r="P223" s="540"/>
      <c r="Q223" s="538"/>
      <c r="R223" s="539"/>
    </row>
    <row r="224" spans="1:19" ht="24">
      <c r="A224" s="531" t="s">
        <v>160</v>
      </c>
      <c r="B224" s="173">
        <v>10020000</v>
      </c>
      <c r="C224" s="532" t="s">
        <v>22</v>
      </c>
      <c r="D224" s="533">
        <f t="shared" si="22"/>
        <v>30</v>
      </c>
      <c r="E224" s="532" t="s">
        <v>21</v>
      </c>
      <c r="F224" s="159">
        <v>5</v>
      </c>
      <c r="G224" s="535"/>
      <c r="H224" s="538"/>
      <c r="I224" s="539"/>
      <c r="J224" s="535"/>
      <c r="K224" s="538"/>
      <c r="L224" s="539"/>
      <c r="M224" s="535"/>
      <c r="N224" s="536">
        <v>30</v>
      </c>
      <c r="O224" s="537"/>
      <c r="P224" s="540"/>
      <c r="Q224" s="538"/>
      <c r="R224" s="539"/>
    </row>
    <row r="225" spans="1:19" ht="24">
      <c r="A225" s="547" t="s">
        <v>161</v>
      </c>
      <c r="B225" s="173">
        <v>10020000</v>
      </c>
      <c r="C225" s="532" t="s">
        <v>22</v>
      </c>
      <c r="D225" s="533">
        <f t="shared" si="22"/>
        <v>30</v>
      </c>
      <c r="E225" s="115" t="s">
        <v>20</v>
      </c>
      <c r="F225" s="157">
        <v>4</v>
      </c>
      <c r="G225" s="535"/>
      <c r="H225" s="538"/>
      <c r="I225" s="539"/>
      <c r="J225" s="535"/>
      <c r="K225" s="538"/>
      <c r="L225" s="539"/>
      <c r="M225" s="535"/>
      <c r="N225" s="536"/>
      <c r="O225" s="537"/>
      <c r="P225" s="540"/>
      <c r="Q225" s="538">
        <v>30</v>
      </c>
      <c r="R225" s="539"/>
    </row>
    <row r="226" spans="1:19" ht="24">
      <c r="A226" s="531" t="s">
        <v>162</v>
      </c>
      <c r="B226" s="173">
        <v>10020000</v>
      </c>
      <c r="C226" s="532" t="s">
        <v>22</v>
      </c>
      <c r="D226" s="533">
        <f t="shared" si="22"/>
        <v>15</v>
      </c>
      <c r="E226" s="115" t="s">
        <v>20</v>
      </c>
      <c r="F226" s="548">
        <v>1</v>
      </c>
      <c r="G226" s="535"/>
      <c r="H226" s="538"/>
      <c r="I226" s="539"/>
      <c r="J226" s="535"/>
      <c r="K226" s="538"/>
      <c r="L226" s="539"/>
      <c r="M226" s="535"/>
      <c r="N226" s="536"/>
      <c r="O226" s="537"/>
      <c r="P226" s="535"/>
      <c r="Q226" s="536">
        <v>15</v>
      </c>
      <c r="R226" s="537"/>
    </row>
    <row r="227" spans="1:19" ht="12.75" thickBot="1">
      <c r="A227" s="580" t="s">
        <v>163</v>
      </c>
      <c r="B227" s="581">
        <v>10020000</v>
      </c>
      <c r="C227" s="582" t="s">
        <v>22</v>
      </c>
      <c r="D227" s="583">
        <f t="shared" si="22"/>
        <v>15</v>
      </c>
      <c r="E227" s="115" t="s">
        <v>20</v>
      </c>
      <c r="F227" s="584">
        <v>2</v>
      </c>
      <c r="G227" s="585"/>
      <c r="H227" s="586"/>
      <c r="I227" s="587"/>
      <c r="J227" s="585"/>
      <c r="K227" s="586"/>
      <c r="L227" s="587"/>
      <c r="M227" s="585"/>
      <c r="N227" s="586"/>
      <c r="O227" s="587"/>
      <c r="P227" s="585">
        <v>15</v>
      </c>
      <c r="Q227" s="586"/>
      <c r="R227" s="587"/>
    </row>
    <row r="228" spans="1:19" ht="12.75" thickBot="1">
      <c r="A228" s="743" t="s">
        <v>262</v>
      </c>
      <c r="B228" s="129">
        <v>10020000</v>
      </c>
      <c r="C228" s="549" t="s">
        <v>18</v>
      </c>
      <c r="D228" s="550">
        <v>40</v>
      </c>
      <c r="E228" s="549" t="s">
        <v>21</v>
      </c>
      <c r="F228" s="551">
        <v>2</v>
      </c>
      <c r="G228" s="552"/>
      <c r="H228" s="553"/>
      <c r="I228" s="554"/>
      <c r="J228" s="719"/>
      <c r="K228" s="720"/>
      <c r="L228" s="721"/>
      <c r="M228" s="555"/>
      <c r="N228" s="556"/>
      <c r="O228" s="557"/>
      <c r="P228" s="555"/>
      <c r="Q228" s="556"/>
      <c r="R228" s="557"/>
    </row>
    <row r="229" spans="1:19" ht="26.25" customHeight="1" thickBot="1">
      <c r="A229" s="744" t="s">
        <v>263</v>
      </c>
      <c r="B229" s="626">
        <v>10020000</v>
      </c>
      <c r="C229" s="558" t="s">
        <v>22</v>
      </c>
      <c r="D229" s="559">
        <v>60</v>
      </c>
      <c r="E229" s="558" t="s">
        <v>21</v>
      </c>
      <c r="F229" s="560">
        <v>3</v>
      </c>
      <c r="G229" s="561"/>
      <c r="H229" s="562"/>
      <c r="I229" s="563"/>
      <c r="J229" s="561"/>
      <c r="K229" s="562"/>
      <c r="L229" s="563"/>
      <c r="M229" s="564"/>
      <c r="N229" s="565"/>
      <c r="O229" s="566"/>
      <c r="P229" s="722"/>
      <c r="Q229" s="723"/>
      <c r="R229" s="724"/>
    </row>
    <row r="230" spans="1:19" ht="12.75" thickBot="1">
      <c r="A230" s="792" t="s">
        <v>168</v>
      </c>
      <c r="B230" s="793"/>
      <c r="C230" s="794"/>
      <c r="D230" s="790">
        <f>SUM(D216:D227)</f>
        <v>390</v>
      </c>
      <c r="E230" s="808"/>
      <c r="F230" s="810">
        <f t="shared" ref="F230:R230" si="23">SUM(F216:F229)</f>
        <v>46</v>
      </c>
      <c r="G230" s="567">
        <f t="shared" si="23"/>
        <v>30</v>
      </c>
      <c r="H230" s="568">
        <f t="shared" si="23"/>
        <v>60</v>
      </c>
      <c r="I230" s="569">
        <f t="shared" si="23"/>
        <v>0</v>
      </c>
      <c r="J230" s="567">
        <f t="shared" si="23"/>
        <v>30</v>
      </c>
      <c r="K230" s="568">
        <f t="shared" si="23"/>
        <v>60</v>
      </c>
      <c r="L230" s="569">
        <f t="shared" si="23"/>
        <v>0</v>
      </c>
      <c r="M230" s="567">
        <f t="shared" si="23"/>
        <v>45</v>
      </c>
      <c r="N230" s="568">
        <f t="shared" si="23"/>
        <v>105</v>
      </c>
      <c r="O230" s="569">
        <f t="shared" si="23"/>
        <v>0</v>
      </c>
      <c r="P230" s="567">
        <f t="shared" si="23"/>
        <v>15</v>
      </c>
      <c r="Q230" s="568">
        <f t="shared" si="23"/>
        <v>45</v>
      </c>
      <c r="R230" s="569">
        <f t="shared" si="23"/>
        <v>0</v>
      </c>
    </row>
    <row r="231" spans="1:19" ht="12.75" thickBot="1">
      <c r="A231" s="812" t="s">
        <v>3</v>
      </c>
      <c r="B231" s="813"/>
      <c r="C231" s="814"/>
      <c r="D231" s="791"/>
      <c r="E231" s="809"/>
      <c r="F231" s="811"/>
      <c r="G231" s="815">
        <f>SUM(G230:L230)</f>
        <v>180</v>
      </c>
      <c r="H231" s="816"/>
      <c r="I231" s="816"/>
      <c r="J231" s="816"/>
      <c r="K231" s="816"/>
      <c r="L231" s="817"/>
      <c r="M231" s="815">
        <f>SUM(M230:R230)</f>
        <v>210</v>
      </c>
      <c r="N231" s="816"/>
      <c r="O231" s="816"/>
      <c r="P231" s="816"/>
      <c r="Q231" s="816"/>
      <c r="R231" s="817"/>
    </row>
    <row r="232" spans="1:19" ht="12.75" thickBot="1">
      <c r="A232" s="756" t="s">
        <v>264</v>
      </c>
      <c r="B232" s="757"/>
      <c r="C232" s="757"/>
      <c r="D232" s="757"/>
      <c r="E232" s="757"/>
      <c r="F232" s="757"/>
      <c r="G232" s="757"/>
      <c r="H232" s="757"/>
      <c r="I232" s="757"/>
      <c r="J232" s="757"/>
      <c r="K232" s="757"/>
      <c r="L232" s="757"/>
      <c r="M232" s="757"/>
      <c r="N232" s="757"/>
      <c r="O232" s="757"/>
      <c r="P232" s="757"/>
      <c r="Q232" s="757"/>
      <c r="R232" s="758"/>
    </row>
    <row r="233" spans="1:19" s="6" customFormat="1" ht="13.5" customHeight="1" thickBot="1">
      <c r="A233" s="749" t="s">
        <v>6</v>
      </c>
      <c r="B233" s="752" t="s">
        <v>7</v>
      </c>
      <c r="C233" s="759" t="s">
        <v>8</v>
      </c>
      <c r="D233" s="759" t="s">
        <v>9</v>
      </c>
      <c r="E233" s="759" t="s">
        <v>10</v>
      </c>
      <c r="F233" s="779" t="s">
        <v>11</v>
      </c>
      <c r="G233" s="755" t="s">
        <v>1</v>
      </c>
      <c r="H233" s="755"/>
      <c r="I233" s="755"/>
      <c r="J233" s="755"/>
      <c r="K233" s="755"/>
      <c r="L233" s="755"/>
      <c r="M233" s="780" t="s">
        <v>2</v>
      </c>
      <c r="N233" s="755"/>
      <c r="O233" s="755"/>
      <c r="P233" s="755"/>
      <c r="Q233" s="755"/>
      <c r="R233" s="755"/>
      <c r="S233" s="7"/>
    </row>
    <row r="234" spans="1:19" s="6" customFormat="1" ht="12.75" customHeight="1" thickBot="1">
      <c r="A234" s="750"/>
      <c r="B234" s="753"/>
      <c r="C234" s="759"/>
      <c r="D234" s="759"/>
      <c r="E234" s="759"/>
      <c r="F234" s="779"/>
      <c r="G234" s="781" t="s">
        <v>12</v>
      </c>
      <c r="H234" s="782"/>
      <c r="I234" s="783"/>
      <c r="J234" s="781" t="s">
        <v>13</v>
      </c>
      <c r="K234" s="782"/>
      <c r="L234" s="783"/>
      <c r="M234" s="780" t="s">
        <v>12</v>
      </c>
      <c r="N234" s="755"/>
      <c r="O234" s="755"/>
      <c r="P234" s="755" t="s">
        <v>13</v>
      </c>
      <c r="Q234" s="755"/>
      <c r="R234" s="755"/>
      <c r="S234" s="7"/>
    </row>
    <row r="235" spans="1:19" s="6" customFormat="1" ht="23.25" customHeight="1" thickBot="1">
      <c r="A235" s="751"/>
      <c r="B235" s="754"/>
      <c r="C235" s="759"/>
      <c r="D235" s="759"/>
      <c r="E235" s="759"/>
      <c r="F235" s="779"/>
      <c r="G235" s="606" t="s">
        <v>14</v>
      </c>
      <c r="H235" s="607" t="s">
        <v>15</v>
      </c>
      <c r="I235" s="608" t="s">
        <v>16</v>
      </c>
      <c r="J235" s="606" t="s">
        <v>14</v>
      </c>
      <c r="K235" s="607" t="s">
        <v>15</v>
      </c>
      <c r="L235" s="608" t="s">
        <v>16</v>
      </c>
      <c r="M235" s="606" t="s">
        <v>14</v>
      </c>
      <c r="N235" s="607" t="s">
        <v>15</v>
      </c>
      <c r="O235" s="608" t="s">
        <v>16</v>
      </c>
      <c r="P235" s="606" t="s">
        <v>14</v>
      </c>
      <c r="Q235" s="607" t="s">
        <v>15</v>
      </c>
      <c r="R235" s="608" t="s">
        <v>16</v>
      </c>
      <c r="S235" s="7"/>
    </row>
    <row r="236" spans="1:19">
      <c r="A236" s="388" t="s">
        <v>232</v>
      </c>
      <c r="B236" s="389">
        <v>10020000</v>
      </c>
      <c r="C236" s="390" t="s">
        <v>18</v>
      </c>
      <c r="D236" s="391">
        <f>SUM(G236:R236)</f>
        <v>30</v>
      </c>
      <c r="E236" s="390" t="s">
        <v>19</v>
      </c>
      <c r="F236" s="392">
        <v>3</v>
      </c>
      <c r="G236" s="686">
        <v>15</v>
      </c>
      <c r="H236" s="687">
        <v>15</v>
      </c>
      <c r="I236" s="688"/>
      <c r="J236" s="393"/>
      <c r="K236" s="394"/>
      <c r="L236" s="395"/>
      <c r="M236" s="393"/>
      <c r="N236" s="394"/>
      <c r="O236" s="395"/>
      <c r="P236" s="393"/>
      <c r="Q236" s="394"/>
      <c r="R236" s="395"/>
    </row>
    <row r="237" spans="1:19" s="376" customFormat="1" ht="24">
      <c r="A237" s="396" t="s">
        <v>131</v>
      </c>
      <c r="B237" s="397">
        <v>10020000</v>
      </c>
      <c r="C237" s="398" t="s">
        <v>18</v>
      </c>
      <c r="D237" s="391">
        <f t="shared" ref="D237:D249" si="24">SUM(G237:R237)</f>
        <v>30</v>
      </c>
      <c r="E237" s="399" t="s">
        <v>20</v>
      </c>
      <c r="F237" s="400">
        <v>3</v>
      </c>
      <c r="G237" s="689"/>
      <c r="H237" s="690">
        <v>20</v>
      </c>
      <c r="I237" s="691">
        <v>10</v>
      </c>
      <c r="J237" s="401"/>
      <c r="K237" s="402"/>
      <c r="L237" s="403"/>
      <c r="M237" s="401"/>
      <c r="N237" s="402"/>
      <c r="O237" s="403"/>
      <c r="P237" s="401"/>
      <c r="Q237" s="402"/>
      <c r="R237" s="403"/>
      <c r="S237" s="600"/>
    </row>
    <row r="238" spans="1:19" s="23" customFormat="1" ht="36">
      <c r="A238" s="404" t="s">
        <v>233</v>
      </c>
      <c r="B238" s="397">
        <v>10020000</v>
      </c>
      <c r="C238" s="391" t="s">
        <v>18</v>
      </c>
      <c r="D238" s="391">
        <f t="shared" si="24"/>
        <v>15</v>
      </c>
      <c r="E238" s="391" t="s">
        <v>20</v>
      </c>
      <c r="F238" s="405">
        <v>2</v>
      </c>
      <c r="G238" s="406"/>
      <c r="H238" s="407"/>
      <c r="I238" s="408"/>
      <c r="J238" s="692"/>
      <c r="K238" s="693">
        <v>15</v>
      </c>
      <c r="L238" s="694"/>
      <c r="M238" s="406"/>
      <c r="N238" s="407"/>
      <c r="O238" s="408"/>
      <c r="P238" s="406"/>
      <c r="Q238" s="407"/>
      <c r="R238" s="408"/>
      <c r="S238" s="596"/>
    </row>
    <row r="239" spans="1:19" ht="24">
      <c r="A239" s="404" t="s">
        <v>132</v>
      </c>
      <c r="B239" s="397">
        <v>10020000</v>
      </c>
      <c r="C239" s="391" t="s">
        <v>18</v>
      </c>
      <c r="D239" s="391">
        <f t="shared" si="24"/>
        <v>15</v>
      </c>
      <c r="E239" s="391" t="s">
        <v>20</v>
      </c>
      <c r="F239" s="405">
        <v>1</v>
      </c>
      <c r="G239" s="406"/>
      <c r="H239" s="407"/>
      <c r="I239" s="408"/>
      <c r="J239" s="692"/>
      <c r="K239" s="693">
        <v>15</v>
      </c>
      <c r="L239" s="694"/>
      <c r="M239" s="406"/>
      <c r="N239" s="407"/>
      <c r="O239" s="408"/>
      <c r="P239" s="406"/>
      <c r="Q239" s="407"/>
      <c r="R239" s="408"/>
    </row>
    <row r="240" spans="1:19" ht="15" customHeight="1" thickBot="1">
      <c r="A240" s="409" t="s">
        <v>133</v>
      </c>
      <c r="B240" s="410">
        <v>10020000</v>
      </c>
      <c r="C240" s="411" t="s">
        <v>18</v>
      </c>
      <c r="D240" s="411">
        <f t="shared" si="24"/>
        <v>45</v>
      </c>
      <c r="E240" s="412" t="s">
        <v>19</v>
      </c>
      <c r="F240" s="413">
        <v>4</v>
      </c>
      <c r="G240" s="414"/>
      <c r="H240" s="415"/>
      <c r="I240" s="416"/>
      <c r="J240" s="695">
        <v>15</v>
      </c>
      <c r="K240" s="696">
        <v>30</v>
      </c>
      <c r="L240" s="697"/>
      <c r="M240" s="414"/>
      <c r="N240" s="415"/>
      <c r="O240" s="416"/>
      <c r="P240" s="414"/>
      <c r="Q240" s="415"/>
      <c r="R240" s="416"/>
    </row>
    <row r="241" spans="1:19" ht="36">
      <c r="A241" s="417" t="s">
        <v>134</v>
      </c>
      <c r="B241" s="389">
        <v>10020000</v>
      </c>
      <c r="C241" s="390" t="s">
        <v>22</v>
      </c>
      <c r="D241" s="398">
        <f t="shared" si="24"/>
        <v>30</v>
      </c>
      <c r="E241" s="418" t="s">
        <v>20</v>
      </c>
      <c r="F241" s="392">
        <v>4</v>
      </c>
      <c r="G241" s="393"/>
      <c r="H241" s="394"/>
      <c r="I241" s="395"/>
      <c r="J241" s="393"/>
      <c r="K241" s="394"/>
      <c r="L241" s="395"/>
      <c r="M241" s="686"/>
      <c r="N241" s="687">
        <v>20</v>
      </c>
      <c r="O241" s="688">
        <v>10</v>
      </c>
      <c r="P241" s="393"/>
      <c r="Q241" s="394"/>
      <c r="R241" s="395"/>
    </row>
    <row r="242" spans="1:19" ht="12.95" customHeight="1">
      <c r="A242" s="419" t="s">
        <v>135</v>
      </c>
      <c r="B242" s="397">
        <v>10020000</v>
      </c>
      <c r="C242" s="391" t="s">
        <v>22</v>
      </c>
      <c r="D242" s="398">
        <f t="shared" si="24"/>
        <v>15</v>
      </c>
      <c r="E242" s="391" t="s">
        <v>20</v>
      </c>
      <c r="F242" s="405">
        <v>3</v>
      </c>
      <c r="G242" s="406"/>
      <c r="H242" s="407"/>
      <c r="I242" s="408"/>
      <c r="J242" s="406"/>
      <c r="K242" s="407"/>
      <c r="L242" s="408"/>
      <c r="M242" s="692"/>
      <c r="N242" s="693">
        <v>15</v>
      </c>
      <c r="O242" s="694"/>
      <c r="P242" s="406"/>
      <c r="Q242" s="407"/>
      <c r="R242" s="408"/>
    </row>
    <row r="243" spans="1:19" ht="26.25" customHeight="1">
      <c r="A243" s="404" t="s">
        <v>136</v>
      </c>
      <c r="B243" s="397">
        <v>10020000</v>
      </c>
      <c r="C243" s="391" t="s">
        <v>22</v>
      </c>
      <c r="D243" s="398">
        <f t="shared" si="24"/>
        <v>30</v>
      </c>
      <c r="E243" s="391" t="s">
        <v>20</v>
      </c>
      <c r="F243" s="405">
        <v>5</v>
      </c>
      <c r="G243" s="406"/>
      <c r="H243" s="407"/>
      <c r="I243" s="408"/>
      <c r="J243" s="406"/>
      <c r="K243" s="407"/>
      <c r="L243" s="408"/>
      <c r="M243" s="692"/>
      <c r="N243" s="693">
        <v>20</v>
      </c>
      <c r="O243" s="694">
        <v>10</v>
      </c>
      <c r="P243" s="406"/>
      <c r="Q243" s="407"/>
      <c r="R243" s="408"/>
    </row>
    <row r="244" spans="1:19" ht="36">
      <c r="A244" s="404" t="s">
        <v>234</v>
      </c>
      <c r="B244" s="397">
        <v>10020000</v>
      </c>
      <c r="C244" s="391" t="s">
        <v>22</v>
      </c>
      <c r="D244" s="398">
        <f t="shared" si="24"/>
        <v>45</v>
      </c>
      <c r="E244" s="391" t="s">
        <v>19</v>
      </c>
      <c r="F244" s="405">
        <v>5</v>
      </c>
      <c r="G244" s="406"/>
      <c r="H244" s="407"/>
      <c r="I244" s="408"/>
      <c r="J244" s="406"/>
      <c r="K244" s="407"/>
      <c r="L244" s="408"/>
      <c r="M244" s="692">
        <v>15</v>
      </c>
      <c r="N244" s="693">
        <v>30</v>
      </c>
      <c r="O244" s="694"/>
      <c r="P244" s="406"/>
      <c r="Q244" s="407"/>
      <c r="R244" s="408"/>
    </row>
    <row r="245" spans="1:19" ht="24">
      <c r="A245" s="404" t="s">
        <v>137</v>
      </c>
      <c r="B245" s="397">
        <v>10020000</v>
      </c>
      <c r="C245" s="391" t="s">
        <v>22</v>
      </c>
      <c r="D245" s="398">
        <f t="shared" si="24"/>
        <v>30</v>
      </c>
      <c r="E245" s="391" t="s">
        <v>19</v>
      </c>
      <c r="F245" s="405">
        <v>4</v>
      </c>
      <c r="G245" s="406"/>
      <c r="H245" s="407"/>
      <c r="I245" s="408"/>
      <c r="J245" s="406"/>
      <c r="K245" s="407"/>
      <c r="L245" s="408"/>
      <c r="M245" s="692">
        <v>15</v>
      </c>
      <c r="N245" s="693">
        <v>15</v>
      </c>
      <c r="O245" s="694"/>
      <c r="P245" s="406"/>
      <c r="Q245" s="407"/>
      <c r="R245" s="408"/>
    </row>
    <row r="246" spans="1:19">
      <c r="A246" s="419" t="s">
        <v>235</v>
      </c>
      <c r="B246" s="397">
        <v>10020000</v>
      </c>
      <c r="C246" s="391" t="s">
        <v>22</v>
      </c>
      <c r="D246" s="398">
        <f t="shared" si="24"/>
        <v>15</v>
      </c>
      <c r="E246" s="391" t="s">
        <v>20</v>
      </c>
      <c r="F246" s="405">
        <v>1</v>
      </c>
      <c r="G246" s="406"/>
      <c r="H246" s="407"/>
      <c r="I246" s="408"/>
      <c r="J246" s="406"/>
      <c r="K246" s="407"/>
      <c r="L246" s="408"/>
      <c r="M246" s="692"/>
      <c r="N246" s="693">
        <v>15</v>
      </c>
      <c r="O246" s="694"/>
      <c r="P246" s="406"/>
      <c r="Q246" s="407"/>
      <c r="R246" s="408"/>
    </row>
    <row r="247" spans="1:19" s="376" customFormat="1" ht="24">
      <c r="A247" s="404" t="s">
        <v>138</v>
      </c>
      <c r="B247" s="397">
        <v>10020000</v>
      </c>
      <c r="C247" s="398" t="s">
        <v>22</v>
      </c>
      <c r="D247" s="398">
        <f t="shared" si="24"/>
        <v>30</v>
      </c>
      <c r="E247" s="398" t="s">
        <v>20</v>
      </c>
      <c r="F247" s="400">
        <v>3</v>
      </c>
      <c r="G247" s="401"/>
      <c r="H247" s="402"/>
      <c r="I247" s="403"/>
      <c r="J247" s="401"/>
      <c r="K247" s="402"/>
      <c r="L247" s="403"/>
      <c r="M247" s="401"/>
      <c r="N247" s="402"/>
      <c r="O247" s="403"/>
      <c r="P247" s="689"/>
      <c r="Q247" s="690">
        <v>30</v>
      </c>
      <c r="R247" s="691"/>
      <c r="S247" s="600"/>
    </row>
    <row r="248" spans="1:19" s="376" customFormat="1" ht="24">
      <c r="A248" s="404" t="s">
        <v>139</v>
      </c>
      <c r="B248" s="397">
        <v>10020000</v>
      </c>
      <c r="C248" s="398" t="s">
        <v>22</v>
      </c>
      <c r="D248" s="398">
        <f t="shared" si="24"/>
        <v>15</v>
      </c>
      <c r="E248" s="398" t="s">
        <v>20</v>
      </c>
      <c r="F248" s="400">
        <v>2</v>
      </c>
      <c r="G248" s="401"/>
      <c r="H248" s="402"/>
      <c r="I248" s="403"/>
      <c r="J248" s="401"/>
      <c r="K248" s="402"/>
      <c r="L248" s="403"/>
      <c r="M248" s="401"/>
      <c r="N248" s="402"/>
      <c r="O248" s="403"/>
      <c r="P248" s="689"/>
      <c r="Q248" s="690">
        <v>15</v>
      </c>
      <c r="R248" s="691"/>
      <c r="S248" s="600"/>
    </row>
    <row r="249" spans="1:19" s="376" customFormat="1" ht="15" customHeight="1" thickBot="1">
      <c r="A249" s="409" t="s">
        <v>140</v>
      </c>
      <c r="B249" s="420">
        <v>10020000</v>
      </c>
      <c r="C249" s="421" t="s">
        <v>22</v>
      </c>
      <c r="D249" s="421">
        <f t="shared" si="24"/>
        <v>30</v>
      </c>
      <c r="E249" s="421" t="s">
        <v>20</v>
      </c>
      <c r="F249" s="422">
        <v>2</v>
      </c>
      <c r="G249" s="423"/>
      <c r="H249" s="424"/>
      <c r="I249" s="425"/>
      <c r="J249" s="423"/>
      <c r="K249" s="424"/>
      <c r="L249" s="425"/>
      <c r="M249" s="423"/>
      <c r="N249" s="424"/>
      <c r="O249" s="425"/>
      <c r="P249" s="423"/>
      <c r="Q249" s="424">
        <v>30</v>
      </c>
      <c r="R249" s="425"/>
      <c r="S249" s="600"/>
    </row>
    <row r="250" spans="1:19" ht="36.75" customHeight="1" thickBot="1">
      <c r="A250" s="502" t="s">
        <v>265</v>
      </c>
      <c r="B250" s="426">
        <v>10020000</v>
      </c>
      <c r="C250" s="427" t="s">
        <v>18</v>
      </c>
      <c r="D250" s="428">
        <v>20</v>
      </c>
      <c r="E250" s="427" t="s">
        <v>21</v>
      </c>
      <c r="F250" s="429">
        <v>1</v>
      </c>
      <c r="G250" s="430"/>
      <c r="H250" s="431"/>
      <c r="I250" s="432"/>
      <c r="J250" s="725"/>
      <c r="K250" s="726"/>
      <c r="L250" s="727"/>
      <c r="M250" s="430"/>
      <c r="N250" s="431"/>
      <c r="O250" s="432"/>
      <c r="P250" s="430"/>
      <c r="Q250" s="431"/>
      <c r="R250" s="432"/>
    </row>
    <row r="251" spans="1:19" ht="36">
      <c r="A251" s="503" t="s">
        <v>266</v>
      </c>
      <c r="B251" s="433">
        <v>10020000</v>
      </c>
      <c r="C251" s="434" t="s">
        <v>22</v>
      </c>
      <c r="D251" s="698">
        <v>20</v>
      </c>
      <c r="E251" s="434" t="s">
        <v>21</v>
      </c>
      <c r="F251" s="435">
        <v>1</v>
      </c>
      <c r="G251" s="436"/>
      <c r="H251" s="437"/>
      <c r="I251" s="438"/>
      <c r="J251" s="436"/>
      <c r="K251" s="437"/>
      <c r="L251" s="438"/>
      <c r="M251" s="436"/>
      <c r="N251" s="437"/>
      <c r="O251" s="438"/>
      <c r="P251" s="728"/>
      <c r="Q251" s="729"/>
      <c r="R251" s="730"/>
    </row>
    <row r="252" spans="1:19" ht="39" customHeight="1" thickBot="1">
      <c r="A252" s="184" t="s">
        <v>267</v>
      </c>
      <c r="B252" s="420">
        <v>10020000</v>
      </c>
      <c r="C252" s="411" t="s">
        <v>22</v>
      </c>
      <c r="D252" s="699">
        <v>40</v>
      </c>
      <c r="E252" s="411" t="s">
        <v>21</v>
      </c>
      <c r="F252" s="413">
        <v>2</v>
      </c>
      <c r="G252" s="414"/>
      <c r="H252" s="415"/>
      <c r="I252" s="416"/>
      <c r="J252" s="414"/>
      <c r="K252" s="415"/>
      <c r="L252" s="416"/>
      <c r="M252" s="414"/>
      <c r="N252" s="415"/>
      <c r="O252" s="416"/>
      <c r="P252" s="731"/>
      <c r="Q252" s="732"/>
      <c r="R252" s="733"/>
    </row>
    <row r="253" spans="1:19" ht="12.75" thickBot="1">
      <c r="A253" s="760" t="s">
        <v>168</v>
      </c>
      <c r="B253" s="761"/>
      <c r="C253" s="761"/>
      <c r="D253" s="762">
        <f>SUM(D236:D249)</f>
        <v>375</v>
      </c>
      <c r="E253" s="764"/>
      <c r="F253" s="766">
        <f t="shared" ref="F253" si="25">SUM(F236:F252)</f>
        <v>46</v>
      </c>
      <c r="G253" s="55">
        <f t="shared" ref="G253:R253" si="26">SUM(G236:G252)</f>
        <v>15</v>
      </c>
      <c r="H253" s="56">
        <f t="shared" si="26"/>
        <v>35</v>
      </c>
      <c r="I253" s="57">
        <f t="shared" si="26"/>
        <v>10</v>
      </c>
      <c r="J253" s="55">
        <f t="shared" si="26"/>
        <v>15</v>
      </c>
      <c r="K253" s="56">
        <f t="shared" si="26"/>
        <v>60</v>
      </c>
      <c r="L253" s="57">
        <f t="shared" si="26"/>
        <v>0</v>
      </c>
      <c r="M253" s="55">
        <f t="shared" si="26"/>
        <v>30</v>
      </c>
      <c r="N253" s="56">
        <f t="shared" si="26"/>
        <v>115</v>
      </c>
      <c r="O253" s="57">
        <f t="shared" si="26"/>
        <v>20</v>
      </c>
      <c r="P253" s="55">
        <f t="shared" si="26"/>
        <v>0</v>
      </c>
      <c r="Q253" s="56">
        <f t="shared" si="26"/>
        <v>75</v>
      </c>
      <c r="R253" s="57">
        <f t="shared" si="26"/>
        <v>0</v>
      </c>
    </row>
    <row r="254" spans="1:19" ht="12.75" thickBot="1">
      <c r="A254" s="768" t="s">
        <v>3</v>
      </c>
      <c r="B254" s="769"/>
      <c r="C254" s="769"/>
      <c r="D254" s="763"/>
      <c r="E254" s="765"/>
      <c r="F254" s="767"/>
      <c r="G254" s="770">
        <f>SUM(G253:L253)</f>
        <v>135</v>
      </c>
      <c r="H254" s="767"/>
      <c r="I254" s="767"/>
      <c r="J254" s="767"/>
      <c r="K254" s="767"/>
      <c r="L254" s="771"/>
      <c r="M254" s="770">
        <f>SUM(M253:R253)</f>
        <v>240</v>
      </c>
      <c r="N254" s="767"/>
      <c r="O254" s="767"/>
      <c r="P254" s="767"/>
      <c r="Q254" s="767"/>
      <c r="R254" s="771"/>
    </row>
    <row r="255" spans="1:19" ht="12.75" thickBot="1">
      <c r="A255" s="746" t="s">
        <v>247</v>
      </c>
      <c r="B255" s="747"/>
      <c r="C255" s="747"/>
      <c r="D255" s="747"/>
      <c r="E255" s="747"/>
      <c r="F255" s="747"/>
      <c r="G255" s="747"/>
      <c r="H255" s="747"/>
      <c r="I255" s="747"/>
      <c r="J255" s="747"/>
      <c r="K255" s="747"/>
      <c r="L255" s="747"/>
      <c r="M255" s="747"/>
      <c r="N255" s="747"/>
      <c r="O255" s="747"/>
      <c r="P255" s="747"/>
      <c r="Q255" s="747"/>
      <c r="R255" s="748"/>
    </row>
    <row r="256" spans="1:19" s="6" customFormat="1" ht="12.75" thickBot="1">
      <c r="A256" s="749" t="s">
        <v>6</v>
      </c>
      <c r="B256" s="752" t="s">
        <v>7</v>
      </c>
      <c r="C256" s="759" t="s">
        <v>8</v>
      </c>
      <c r="D256" s="759" t="s">
        <v>9</v>
      </c>
      <c r="E256" s="759" t="s">
        <v>10</v>
      </c>
      <c r="F256" s="779" t="s">
        <v>11</v>
      </c>
      <c r="G256" s="755" t="s">
        <v>1</v>
      </c>
      <c r="H256" s="755"/>
      <c r="I256" s="755"/>
      <c r="J256" s="755"/>
      <c r="K256" s="755"/>
      <c r="L256" s="755"/>
      <c r="M256" s="755" t="s">
        <v>2</v>
      </c>
      <c r="N256" s="755"/>
      <c r="O256" s="755"/>
      <c r="P256" s="755"/>
      <c r="Q256" s="755"/>
      <c r="R256" s="755"/>
      <c r="S256" s="7"/>
    </row>
    <row r="257" spans="1:19" s="6" customFormat="1" ht="12.75" thickBot="1">
      <c r="A257" s="750"/>
      <c r="B257" s="753"/>
      <c r="C257" s="759"/>
      <c r="D257" s="759"/>
      <c r="E257" s="759"/>
      <c r="F257" s="779"/>
      <c r="G257" s="781" t="s">
        <v>12</v>
      </c>
      <c r="H257" s="782"/>
      <c r="I257" s="783"/>
      <c r="J257" s="781" t="s">
        <v>13</v>
      </c>
      <c r="K257" s="782"/>
      <c r="L257" s="783"/>
      <c r="M257" s="781" t="s">
        <v>12</v>
      </c>
      <c r="N257" s="782"/>
      <c r="O257" s="783"/>
      <c r="P257" s="780" t="s">
        <v>13</v>
      </c>
      <c r="Q257" s="755"/>
      <c r="R257" s="755"/>
      <c r="S257" s="7"/>
    </row>
    <row r="258" spans="1:19" s="6" customFormat="1" ht="23.25" customHeight="1" thickBot="1">
      <c r="A258" s="751"/>
      <c r="B258" s="754"/>
      <c r="C258" s="759"/>
      <c r="D258" s="759"/>
      <c r="E258" s="759"/>
      <c r="F258" s="779"/>
      <c r="G258" s="606" t="s">
        <v>14</v>
      </c>
      <c r="H258" s="607" t="s">
        <v>15</v>
      </c>
      <c r="I258" s="608" t="s">
        <v>16</v>
      </c>
      <c r="J258" s="606" t="s">
        <v>14</v>
      </c>
      <c r="K258" s="607" t="s">
        <v>15</v>
      </c>
      <c r="L258" s="608" t="s">
        <v>16</v>
      </c>
      <c r="M258" s="606" t="s">
        <v>14</v>
      </c>
      <c r="N258" s="607" t="s">
        <v>15</v>
      </c>
      <c r="O258" s="608" t="s">
        <v>16</v>
      </c>
      <c r="P258" s="606" t="s">
        <v>14</v>
      </c>
      <c r="Q258" s="607" t="s">
        <v>15</v>
      </c>
      <c r="R258" s="608" t="s">
        <v>16</v>
      </c>
      <c r="S258" s="7"/>
    </row>
    <row r="259" spans="1:19" ht="24">
      <c r="A259" s="439" t="s">
        <v>141</v>
      </c>
      <c r="B259" s="441">
        <v>10020000</v>
      </c>
      <c r="C259" s="442" t="s">
        <v>18</v>
      </c>
      <c r="D259" s="442">
        <f t="shared" ref="D259:D270" si="27">SUM(G259:R259)</f>
        <v>45</v>
      </c>
      <c r="E259" s="442" t="s">
        <v>19</v>
      </c>
      <c r="F259" s="734">
        <v>3</v>
      </c>
      <c r="G259" s="453">
        <v>30</v>
      </c>
      <c r="H259" s="454">
        <v>15</v>
      </c>
      <c r="I259" s="455"/>
      <c r="J259" s="453"/>
      <c r="K259" s="454"/>
      <c r="L259" s="455"/>
      <c r="M259" s="453"/>
      <c r="N259" s="454"/>
      <c r="O259" s="455"/>
      <c r="P259" s="453"/>
      <c r="Q259" s="454"/>
      <c r="R259" s="455"/>
    </row>
    <row r="260" spans="1:19" s="23" customFormat="1">
      <c r="A260" s="440" t="s">
        <v>142</v>
      </c>
      <c r="B260" s="443">
        <v>10020000</v>
      </c>
      <c r="C260" s="444" t="s">
        <v>18</v>
      </c>
      <c r="D260" s="444">
        <f t="shared" si="27"/>
        <v>30</v>
      </c>
      <c r="E260" s="444" t="s">
        <v>19</v>
      </c>
      <c r="F260" s="735">
        <v>3</v>
      </c>
      <c r="G260" s="456">
        <v>15</v>
      </c>
      <c r="H260" s="457">
        <v>15</v>
      </c>
      <c r="I260" s="458"/>
      <c r="J260" s="456"/>
      <c r="K260" s="457"/>
      <c r="L260" s="458"/>
      <c r="M260" s="456"/>
      <c r="N260" s="457"/>
      <c r="O260" s="458"/>
      <c r="P260" s="456"/>
      <c r="Q260" s="457"/>
      <c r="R260" s="458"/>
      <c r="S260" s="596"/>
    </row>
    <row r="261" spans="1:19" s="23" customFormat="1">
      <c r="A261" s="440" t="s">
        <v>143</v>
      </c>
      <c r="B261" s="443">
        <f t="shared" ref="B261:B272" si="28">(B260)</f>
        <v>10020000</v>
      </c>
      <c r="C261" s="444" t="s">
        <v>18</v>
      </c>
      <c r="D261" s="444">
        <f t="shared" si="27"/>
        <v>30</v>
      </c>
      <c r="E261" s="444" t="s">
        <v>19</v>
      </c>
      <c r="F261" s="735">
        <v>3</v>
      </c>
      <c r="G261" s="456"/>
      <c r="H261" s="457"/>
      <c r="I261" s="458"/>
      <c r="J261" s="456">
        <v>15</v>
      </c>
      <c r="K261" s="457">
        <v>15</v>
      </c>
      <c r="L261" s="458"/>
      <c r="M261" s="456"/>
      <c r="N261" s="457"/>
      <c r="O261" s="458"/>
      <c r="P261" s="456"/>
      <c r="Q261" s="457"/>
      <c r="R261" s="458"/>
      <c r="S261" s="596"/>
    </row>
    <row r="262" spans="1:19" ht="24.75" thickBot="1">
      <c r="A262" s="451" t="s">
        <v>190</v>
      </c>
      <c r="B262" s="445">
        <f t="shared" si="28"/>
        <v>10020000</v>
      </c>
      <c r="C262" s="446" t="s">
        <v>18</v>
      </c>
      <c r="D262" s="446">
        <f t="shared" si="27"/>
        <v>30</v>
      </c>
      <c r="E262" s="452" t="s">
        <v>20</v>
      </c>
      <c r="F262" s="736">
        <v>3</v>
      </c>
      <c r="G262" s="459"/>
      <c r="H262" s="460"/>
      <c r="I262" s="461"/>
      <c r="J262" s="459"/>
      <c r="K262" s="460">
        <v>30</v>
      </c>
      <c r="L262" s="461"/>
      <c r="M262" s="459"/>
      <c r="N262" s="460"/>
      <c r="O262" s="461"/>
      <c r="P262" s="459"/>
      <c r="Q262" s="460"/>
      <c r="R262" s="461"/>
    </row>
    <row r="263" spans="1:19">
      <c r="A263" s="447" t="s">
        <v>144</v>
      </c>
      <c r="B263" s="448">
        <f t="shared" si="28"/>
        <v>10020000</v>
      </c>
      <c r="C263" s="449" t="s">
        <v>22</v>
      </c>
      <c r="D263" s="449">
        <f t="shared" si="27"/>
        <v>30</v>
      </c>
      <c r="E263" s="450" t="s">
        <v>20</v>
      </c>
      <c r="F263" s="737">
        <v>5</v>
      </c>
      <c r="G263" s="462"/>
      <c r="H263" s="463"/>
      <c r="I263" s="464"/>
      <c r="J263" s="462"/>
      <c r="K263" s="463"/>
      <c r="L263" s="464"/>
      <c r="M263" s="462">
        <v>10</v>
      </c>
      <c r="N263" s="463">
        <v>20</v>
      </c>
      <c r="O263" s="464"/>
      <c r="P263" s="462"/>
      <c r="Q263" s="463"/>
      <c r="R263" s="464"/>
    </row>
    <row r="264" spans="1:19">
      <c r="A264" s="440" t="s">
        <v>145</v>
      </c>
      <c r="B264" s="443">
        <f t="shared" si="28"/>
        <v>10020000</v>
      </c>
      <c r="C264" s="444" t="s">
        <v>22</v>
      </c>
      <c r="D264" s="444">
        <f t="shared" si="27"/>
        <v>30</v>
      </c>
      <c r="E264" s="444" t="s">
        <v>20</v>
      </c>
      <c r="F264" s="735">
        <v>4</v>
      </c>
      <c r="G264" s="456"/>
      <c r="H264" s="457"/>
      <c r="I264" s="458"/>
      <c r="J264" s="456"/>
      <c r="K264" s="457"/>
      <c r="L264" s="458"/>
      <c r="M264" s="456"/>
      <c r="N264" s="457">
        <v>30</v>
      </c>
      <c r="O264" s="458"/>
      <c r="P264" s="456"/>
      <c r="Q264" s="457"/>
      <c r="R264" s="458"/>
    </row>
    <row r="265" spans="1:19">
      <c r="A265" s="440" t="s">
        <v>236</v>
      </c>
      <c r="B265" s="443">
        <f t="shared" si="28"/>
        <v>10020000</v>
      </c>
      <c r="C265" s="444" t="s">
        <v>22</v>
      </c>
      <c r="D265" s="444">
        <f t="shared" si="27"/>
        <v>30</v>
      </c>
      <c r="E265" s="444" t="s">
        <v>20</v>
      </c>
      <c r="F265" s="735">
        <v>4</v>
      </c>
      <c r="G265" s="456"/>
      <c r="H265" s="457"/>
      <c r="I265" s="458"/>
      <c r="J265" s="456"/>
      <c r="K265" s="457"/>
      <c r="L265" s="458"/>
      <c r="M265" s="456"/>
      <c r="N265" s="457">
        <v>30</v>
      </c>
      <c r="O265" s="458"/>
      <c r="P265" s="456"/>
      <c r="Q265" s="457"/>
      <c r="R265" s="458"/>
    </row>
    <row r="266" spans="1:19" ht="24">
      <c r="A266" s="440" t="s">
        <v>146</v>
      </c>
      <c r="B266" s="443">
        <f t="shared" si="28"/>
        <v>10020000</v>
      </c>
      <c r="C266" s="444" t="s">
        <v>22</v>
      </c>
      <c r="D266" s="444">
        <f t="shared" si="27"/>
        <v>30</v>
      </c>
      <c r="E266" s="444" t="s">
        <v>20</v>
      </c>
      <c r="F266" s="735">
        <v>4</v>
      </c>
      <c r="G266" s="456"/>
      <c r="H266" s="457"/>
      <c r="I266" s="458"/>
      <c r="J266" s="456"/>
      <c r="K266" s="457"/>
      <c r="L266" s="458"/>
      <c r="M266" s="456">
        <v>10</v>
      </c>
      <c r="N266" s="457">
        <v>20</v>
      </c>
      <c r="O266" s="458"/>
      <c r="P266" s="456"/>
      <c r="Q266" s="457"/>
      <c r="R266" s="458"/>
    </row>
    <row r="267" spans="1:19" ht="24">
      <c r="A267" s="440" t="s">
        <v>147</v>
      </c>
      <c r="B267" s="443">
        <f t="shared" si="28"/>
        <v>10020000</v>
      </c>
      <c r="C267" s="444" t="s">
        <v>22</v>
      </c>
      <c r="D267" s="444">
        <f t="shared" si="27"/>
        <v>30</v>
      </c>
      <c r="E267" s="444" t="s">
        <v>20</v>
      </c>
      <c r="F267" s="735">
        <v>4</v>
      </c>
      <c r="G267" s="456"/>
      <c r="H267" s="457"/>
      <c r="I267" s="458"/>
      <c r="J267" s="456"/>
      <c r="K267" s="457"/>
      <c r="L267" s="458"/>
      <c r="M267" s="456"/>
      <c r="N267" s="457">
        <v>30</v>
      </c>
      <c r="O267" s="458"/>
      <c r="P267" s="456"/>
      <c r="Q267" s="457"/>
      <c r="R267" s="458"/>
    </row>
    <row r="268" spans="1:19" s="23" customFormat="1">
      <c r="A268" s="440" t="s">
        <v>148</v>
      </c>
      <c r="B268" s="443">
        <f t="shared" si="28"/>
        <v>10020000</v>
      </c>
      <c r="C268" s="444" t="s">
        <v>22</v>
      </c>
      <c r="D268" s="444">
        <f t="shared" si="27"/>
        <v>15</v>
      </c>
      <c r="E268" s="444" t="s">
        <v>20</v>
      </c>
      <c r="F268" s="735">
        <v>3</v>
      </c>
      <c r="G268" s="456"/>
      <c r="H268" s="457"/>
      <c r="I268" s="458"/>
      <c r="J268" s="456"/>
      <c r="K268" s="457"/>
      <c r="L268" s="458"/>
      <c r="M268" s="456"/>
      <c r="N268" s="457">
        <v>15</v>
      </c>
      <c r="O268" s="458"/>
      <c r="P268" s="456"/>
      <c r="Q268" s="457"/>
      <c r="R268" s="458"/>
      <c r="S268" s="596"/>
    </row>
    <row r="269" spans="1:19">
      <c r="A269" s="440" t="s">
        <v>149</v>
      </c>
      <c r="B269" s="443">
        <f t="shared" si="28"/>
        <v>10020000</v>
      </c>
      <c r="C269" s="444" t="s">
        <v>22</v>
      </c>
      <c r="D269" s="444">
        <f t="shared" si="27"/>
        <v>30</v>
      </c>
      <c r="E269" s="444" t="s">
        <v>20</v>
      </c>
      <c r="F269" s="735">
        <v>3</v>
      </c>
      <c r="G269" s="456"/>
      <c r="H269" s="457"/>
      <c r="I269" s="458"/>
      <c r="J269" s="456"/>
      <c r="K269" s="457"/>
      <c r="L269" s="458"/>
      <c r="M269" s="456"/>
      <c r="N269" s="457"/>
      <c r="O269" s="458"/>
      <c r="P269" s="456">
        <v>10</v>
      </c>
      <c r="Q269" s="457">
        <v>20</v>
      </c>
      <c r="R269" s="458"/>
    </row>
    <row r="270" spans="1:19" ht="12.75" thickBot="1">
      <c r="A270" s="451" t="s">
        <v>150</v>
      </c>
      <c r="B270" s="445">
        <f t="shared" si="28"/>
        <v>10020000</v>
      </c>
      <c r="C270" s="446" t="s">
        <v>22</v>
      </c>
      <c r="D270" s="446">
        <f t="shared" si="27"/>
        <v>30</v>
      </c>
      <c r="E270" s="446" t="s">
        <v>20</v>
      </c>
      <c r="F270" s="736">
        <v>2</v>
      </c>
      <c r="G270" s="459"/>
      <c r="H270" s="460"/>
      <c r="I270" s="461"/>
      <c r="J270" s="459"/>
      <c r="K270" s="460"/>
      <c r="L270" s="461"/>
      <c r="M270" s="459"/>
      <c r="N270" s="460"/>
      <c r="O270" s="461"/>
      <c r="P270" s="459"/>
      <c r="Q270" s="460">
        <v>30</v>
      </c>
      <c r="R270" s="461"/>
    </row>
    <row r="271" spans="1:19" ht="24">
      <c r="A271" s="504" t="s">
        <v>268</v>
      </c>
      <c r="B271" s="448">
        <f t="shared" si="28"/>
        <v>10020000</v>
      </c>
      <c r="C271" s="449" t="s">
        <v>18</v>
      </c>
      <c r="D271" s="449">
        <v>40</v>
      </c>
      <c r="E271" s="449" t="s">
        <v>21</v>
      </c>
      <c r="F271" s="737">
        <v>2</v>
      </c>
      <c r="G271" s="462"/>
      <c r="H271" s="463"/>
      <c r="I271" s="464"/>
      <c r="J271" s="728"/>
      <c r="K271" s="729"/>
      <c r="L271" s="730"/>
      <c r="M271" s="462"/>
      <c r="N271" s="463"/>
      <c r="O271" s="464"/>
      <c r="P271" s="462"/>
      <c r="Q271" s="463"/>
      <c r="R271" s="464"/>
    </row>
    <row r="272" spans="1:19" ht="24.75" thickBot="1">
      <c r="A272" s="505" t="s">
        <v>269</v>
      </c>
      <c r="B272" s="445">
        <f t="shared" si="28"/>
        <v>10020000</v>
      </c>
      <c r="C272" s="446" t="s">
        <v>22</v>
      </c>
      <c r="D272" s="446">
        <v>60</v>
      </c>
      <c r="E272" s="446" t="s">
        <v>21</v>
      </c>
      <c r="F272" s="736">
        <v>3</v>
      </c>
      <c r="G272" s="459"/>
      <c r="H272" s="460"/>
      <c r="I272" s="461"/>
      <c r="J272" s="459"/>
      <c r="K272" s="460"/>
      <c r="L272" s="461"/>
      <c r="M272" s="459"/>
      <c r="N272" s="460"/>
      <c r="O272" s="461"/>
      <c r="P272" s="731"/>
      <c r="Q272" s="732"/>
      <c r="R272" s="733"/>
    </row>
    <row r="273" spans="1:19" ht="12.75" thickBot="1">
      <c r="A273" s="760" t="s">
        <v>168</v>
      </c>
      <c r="B273" s="761"/>
      <c r="C273" s="761"/>
      <c r="D273" s="762">
        <f>SUM(D259:D270)</f>
        <v>360</v>
      </c>
      <c r="E273" s="764"/>
      <c r="F273" s="766">
        <f t="shared" ref="F273" si="29">SUM(F259:F272)</f>
        <v>46</v>
      </c>
      <c r="G273" s="55">
        <f t="shared" ref="G273:R273" si="30">SUM(G259:G272)</f>
        <v>45</v>
      </c>
      <c r="H273" s="56">
        <f t="shared" si="30"/>
        <v>30</v>
      </c>
      <c r="I273" s="57">
        <f t="shared" si="30"/>
        <v>0</v>
      </c>
      <c r="J273" s="55">
        <f t="shared" si="30"/>
        <v>15</v>
      </c>
      <c r="K273" s="56">
        <f t="shared" si="30"/>
        <v>45</v>
      </c>
      <c r="L273" s="57">
        <f t="shared" si="30"/>
        <v>0</v>
      </c>
      <c r="M273" s="55">
        <f t="shared" si="30"/>
        <v>20</v>
      </c>
      <c r="N273" s="56">
        <f t="shared" si="30"/>
        <v>145</v>
      </c>
      <c r="O273" s="57">
        <f t="shared" si="30"/>
        <v>0</v>
      </c>
      <c r="P273" s="55">
        <f t="shared" si="30"/>
        <v>10</v>
      </c>
      <c r="Q273" s="56">
        <f t="shared" si="30"/>
        <v>50</v>
      </c>
      <c r="R273" s="57">
        <f t="shared" si="30"/>
        <v>0</v>
      </c>
    </row>
    <row r="274" spans="1:19" ht="12.75" thickBot="1">
      <c r="A274" s="768" t="s">
        <v>3</v>
      </c>
      <c r="B274" s="769"/>
      <c r="C274" s="769"/>
      <c r="D274" s="763"/>
      <c r="E274" s="765"/>
      <c r="F274" s="767"/>
      <c r="G274" s="770">
        <f>SUM(G273:L273)</f>
        <v>135</v>
      </c>
      <c r="H274" s="767"/>
      <c r="I274" s="767"/>
      <c r="J274" s="767"/>
      <c r="K274" s="767"/>
      <c r="L274" s="771"/>
      <c r="M274" s="770">
        <f>SUM(M273:R273)</f>
        <v>225</v>
      </c>
      <c r="N274" s="767"/>
      <c r="O274" s="767"/>
      <c r="P274" s="767"/>
      <c r="Q274" s="767"/>
      <c r="R274" s="771"/>
    </row>
    <row r="275" spans="1:19" ht="12.75" thickBot="1">
      <c r="A275" s="901" t="s">
        <v>248</v>
      </c>
      <c r="B275" s="902"/>
      <c r="C275" s="902"/>
      <c r="D275" s="902"/>
      <c r="E275" s="902"/>
      <c r="F275" s="902"/>
      <c r="G275" s="902"/>
      <c r="H275" s="902"/>
      <c r="I275" s="902"/>
      <c r="J275" s="902"/>
      <c r="K275" s="902"/>
      <c r="L275" s="902"/>
      <c r="M275" s="902"/>
      <c r="N275" s="902"/>
      <c r="O275" s="902"/>
      <c r="P275" s="902"/>
      <c r="Q275" s="902"/>
      <c r="R275" s="903"/>
    </row>
    <row r="276" spans="1:19" s="6" customFormat="1" ht="12.75" thickBot="1">
      <c r="A276" s="749" t="s">
        <v>6</v>
      </c>
      <c r="B276" s="752" t="s">
        <v>7</v>
      </c>
      <c r="C276" s="759" t="s">
        <v>8</v>
      </c>
      <c r="D276" s="759" t="s">
        <v>9</v>
      </c>
      <c r="E276" s="759" t="s">
        <v>10</v>
      </c>
      <c r="F276" s="779" t="s">
        <v>11</v>
      </c>
      <c r="G276" s="755" t="s">
        <v>1</v>
      </c>
      <c r="H276" s="755"/>
      <c r="I276" s="755"/>
      <c r="J276" s="755"/>
      <c r="K276" s="755"/>
      <c r="L276" s="755"/>
      <c r="M276" s="755" t="s">
        <v>2</v>
      </c>
      <c r="N276" s="755"/>
      <c r="O276" s="755"/>
      <c r="P276" s="755"/>
      <c r="Q276" s="755"/>
      <c r="R276" s="755"/>
      <c r="S276" s="7"/>
    </row>
    <row r="277" spans="1:19" s="6" customFormat="1" ht="12.75" thickBot="1">
      <c r="A277" s="750"/>
      <c r="B277" s="753"/>
      <c r="C277" s="759"/>
      <c r="D277" s="759"/>
      <c r="E277" s="759"/>
      <c r="F277" s="779"/>
      <c r="G277" s="781" t="s">
        <v>12</v>
      </c>
      <c r="H277" s="782"/>
      <c r="I277" s="783"/>
      <c r="J277" s="781" t="s">
        <v>13</v>
      </c>
      <c r="K277" s="782"/>
      <c r="L277" s="783"/>
      <c r="M277" s="781" t="s">
        <v>12</v>
      </c>
      <c r="N277" s="782"/>
      <c r="O277" s="783"/>
      <c r="P277" s="780" t="s">
        <v>13</v>
      </c>
      <c r="Q277" s="755"/>
      <c r="R277" s="755"/>
      <c r="S277" s="7"/>
    </row>
    <row r="278" spans="1:19" s="6" customFormat="1" ht="23.25" customHeight="1" thickBot="1">
      <c r="A278" s="751"/>
      <c r="B278" s="754"/>
      <c r="C278" s="759"/>
      <c r="D278" s="759"/>
      <c r="E278" s="759"/>
      <c r="F278" s="779"/>
      <c r="G278" s="606" t="s">
        <v>14</v>
      </c>
      <c r="H278" s="607" t="s">
        <v>15</v>
      </c>
      <c r="I278" s="608" t="s">
        <v>16</v>
      </c>
      <c r="J278" s="606" t="s">
        <v>14</v>
      </c>
      <c r="K278" s="607" t="s">
        <v>15</v>
      </c>
      <c r="L278" s="608" t="s">
        <v>16</v>
      </c>
      <c r="M278" s="606" t="s">
        <v>14</v>
      </c>
      <c r="N278" s="607" t="s">
        <v>15</v>
      </c>
      <c r="O278" s="608" t="s">
        <v>16</v>
      </c>
      <c r="P278" s="606" t="s">
        <v>14</v>
      </c>
      <c r="Q278" s="607" t="s">
        <v>15</v>
      </c>
      <c r="R278" s="608" t="s">
        <v>16</v>
      </c>
      <c r="S278" s="7"/>
    </row>
    <row r="279" spans="1:19">
      <c r="A279" s="506" t="s">
        <v>122</v>
      </c>
      <c r="B279" s="507">
        <v>10020000</v>
      </c>
      <c r="C279" s="623" t="s">
        <v>18</v>
      </c>
      <c r="D279" s="378">
        <f>SUM(G279:R279)</f>
        <v>15</v>
      </c>
      <c r="E279" s="609" t="s">
        <v>19</v>
      </c>
      <c r="F279" s="508">
        <v>2</v>
      </c>
      <c r="G279" s="141">
        <v>15</v>
      </c>
      <c r="H279" s="79"/>
      <c r="I279" s="80"/>
      <c r="J279" s="618"/>
      <c r="K279" s="621"/>
      <c r="L279" s="615"/>
      <c r="M279" s="141"/>
      <c r="N279" s="79"/>
      <c r="O279" s="80"/>
      <c r="P279" s="618"/>
      <c r="Q279" s="621"/>
      <c r="R279" s="615"/>
    </row>
    <row r="280" spans="1:19" ht="14.25" customHeight="1">
      <c r="A280" s="509" t="s">
        <v>123</v>
      </c>
      <c r="B280" s="510">
        <v>10020000</v>
      </c>
      <c r="C280" s="72" t="s">
        <v>18</v>
      </c>
      <c r="D280" s="379">
        <f>SUM(G280:R280)</f>
        <v>30</v>
      </c>
      <c r="E280" s="499" t="s">
        <v>19</v>
      </c>
      <c r="F280" s="497">
        <v>2</v>
      </c>
      <c r="G280" s="64">
        <v>15</v>
      </c>
      <c r="H280" s="66">
        <v>15</v>
      </c>
      <c r="I280" s="67"/>
      <c r="J280" s="70"/>
      <c r="K280" s="66"/>
      <c r="L280" s="67"/>
      <c r="M280" s="70"/>
      <c r="N280" s="66"/>
      <c r="O280" s="67"/>
      <c r="P280" s="70"/>
      <c r="Q280" s="66"/>
      <c r="R280" s="67"/>
    </row>
    <row r="281" spans="1:19" ht="24">
      <c r="A281" s="509" t="s">
        <v>237</v>
      </c>
      <c r="B281" s="510">
        <v>10020000</v>
      </c>
      <c r="C281" s="72" t="s">
        <v>18</v>
      </c>
      <c r="D281" s="379">
        <f t="shared" ref="D281:D293" si="31">SUM(G281:R281)</f>
        <v>30</v>
      </c>
      <c r="E281" s="72" t="s">
        <v>20</v>
      </c>
      <c r="F281" s="497">
        <v>1</v>
      </c>
      <c r="G281" s="70">
        <v>15</v>
      </c>
      <c r="H281" s="66">
        <v>15</v>
      </c>
      <c r="I281" s="67"/>
      <c r="J281" s="70"/>
      <c r="K281" s="66"/>
      <c r="L281" s="67"/>
      <c r="M281" s="70"/>
      <c r="N281" s="66"/>
      <c r="O281" s="67"/>
      <c r="P281" s="70"/>
      <c r="Q281" s="66"/>
      <c r="R281" s="67"/>
    </row>
    <row r="282" spans="1:19">
      <c r="A282" s="511" t="s">
        <v>35</v>
      </c>
      <c r="B282" s="510">
        <v>10020000</v>
      </c>
      <c r="C282" s="72" t="s">
        <v>18</v>
      </c>
      <c r="D282" s="379">
        <f t="shared" si="31"/>
        <v>15</v>
      </c>
      <c r="E282" s="499" t="s">
        <v>20</v>
      </c>
      <c r="F282" s="498">
        <v>1</v>
      </c>
      <c r="G282" s="70">
        <v>15</v>
      </c>
      <c r="H282" s="66"/>
      <c r="I282" s="512"/>
      <c r="J282" s="70"/>
      <c r="K282" s="513"/>
      <c r="L282" s="67"/>
      <c r="M282" s="70"/>
      <c r="N282" s="66"/>
      <c r="O282" s="67"/>
      <c r="P282" s="70"/>
      <c r="Q282" s="66"/>
      <c r="R282" s="67"/>
    </row>
    <row r="283" spans="1:19">
      <c r="A283" s="509" t="s">
        <v>238</v>
      </c>
      <c r="B283" s="510">
        <v>10020000</v>
      </c>
      <c r="C283" s="72" t="s">
        <v>18</v>
      </c>
      <c r="D283" s="379">
        <f t="shared" si="31"/>
        <v>30</v>
      </c>
      <c r="E283" s="499" t="s">
        <v>20</v>
      </c>
      <c r="F283" s="624">
        <v>4</v>
      </c>
      <c r="G283" s="514"/>
      <c r="H283" s="619"/>
      <c r="I283" s="613"/>
      <c r="J283" s="520">
        <v>15</v>
      </c>
      <c r="K283" s="619">
        <v>15</v>
      </c>
      <c r="L283" s="613"/>
      <c r="M283" s="616"/>
      <c r="N283" s="619"/>
      <c r="O283" s="613"/>
      <c r="P283" s="616"/>
      <c r="Q283" s="619"/>
      <c r="R283" s="613"/>
    </row>
    <row r="284" spans="1:19" ht="12.75" thickBot="1">
      <c r="A284" s="515" t="s">
        <v>239</v>
      </c>
      <c r="B284" s="516">
        <v>10020000</v>
      </c>
      <c r="C284" s="89" t="s">
        <v>18</v>
      </c>
      <c r="D284" s="517">
        <f t="shared" si="31"/>
        <v>15</v>
      </c>
      <c r="E284" s="521" t="s">
        <v>20</v>
      </c>
      <c r="F284" s="522">
        <v>3</v>
      </c>
      <c r="G284" s="373"/>
      <c r="H284" s="82"/>
      <c r="I284" s="83"/>
      <c r="J284" s="91"/>
      <c r="K284" s="82">
        <v>15</v>
      </c>
      <c r="L284" s="83"/>
      <c r="M284" s="91"/>
      <c r="N284" s="82"/>
      <c r="O284" s="83"/>
      <c r="P284" s="91"/>
      <c r="Q284" s="82"/>
      <c r="R284" s="83"/>
    </row>
    <row r="285" spans="1:19">
      <c r="A285" s="518" t="s">
        <v>240</v>
      </c>
      <c r="B285" s="507">
        <v>10020000</v>
      </c>
      <c r="C285" s="609" t="s">
        <v>22</v>
      </c>
      <c r="D285" s="378">
        <f t="shared" si="31"/>
        <v>15</v>
      </c>
      <c r="E285" s="623" t="s">
        <v>20</v>
      </c>
      <c r="F285" s="625">
        <v>3</v>
      </c>
      <c r="G285" s="617"/>
      <c r="H285" s="620"/>
      <c r="I285" s="614"/>
      <c r="J285" s="519"/>
      <c r="K285" s="620"/>
      <c r="L285" s="614"/>
      <c r="M285" s="617"/>
      <c r="N285" s="620">
        <v>15</v>
      </c>
      <c r="O285" s="614"/>
      <c r="P285" s="617"/>
      <c r="Q285" s="620"/>
      <c r="R285" s="614"/>
    </row>
    <row r="286" spans="1:19">
      <c r="A286" s="509" t="s">
        <v>153</v>
      </c>
      <c r="B286" s="510">
        <v>10020000</v>
      </c>
      <c r="C286" s="72" t="s">
        <v>22</v>
      </c>
      <c r="D286" s="379">
        <f t="shared" si="31"/>
        <v>60</v>
      </c>
      <c r="E286" s="499" t="s">
        <v>20</v>
      </c>
      <c r="F286" s="498">
        <v>4</v>
      </c>
      <c r="G286" s="64"/>
      <c r="H286" s="66"/>
      <c r="I286" s="67"/>
      <c r="J286" s="70"/>
      <c r="K286" s="66"/>
      <c r="L286" s="67"/>
      <c r="M286" s="70"/>
      <c r="N286" s="66">
        <v>30</v>
      </c>
      <c r="O286" s="67">
        <v>30</v>
      </c>
      <c r="P286" s="70"/>
      <c r="Q286" s="66"/>
      <c r="R286" s="67"/>
    </row>
    <row r="287" spans="1:19">
      <c r="A287" s="484" t="s">
        <v>241</v>
      </c>
      <c r="B287" s="469">
        <v>10020000</v>
      </c>
      <c r="C287" s="495" t="s">
        <v>22</v>
      </c>
      <c r="D287" s="17">
        <f t="shared" si="31"/>
        <v>30</v>
      </c>
      <c r="E287" s="16" t="s">
        <v>19</v>
      </c>
      <c r="F287" s="472">
        <v>4</v>
      </c>
      <c r="G287" s="24"/>
      <c r="H287" s="22"/>
      <c r="I287" s="25"/>
      <c r="J287" s="488"/>
      <c r="K287" s="22"/>
      <c r="L287" s="25"/>
      <c r="M287" s="24">
        <v>15</v>
      </c>
      <c r="N287" s="470">
        <v>15</v>
      </c>
      <c r="O287" s="471"/>
      <c r="P287" s="24"/>
      <c r="Q287" s="470"/>
      <c r="R287" s="471"/>
    </row>
    <row r="288" spans="1:19" ht="24">
      <c r="A288" s="465" t="s">
        <v>242</v>
      </c>
      <c r="B288" s="469">
        <v>10020000</v>
      </c>
      <c r="C288" s="16" t="s">
        <v>22</v>
      </c>
      <c r="D288" s="17">
        <f t="shared" si="31"/>
        <v>30</v>
      </c>
      <c r="E288" s="16" t="s">
        <v>19</v>
      </c>
      <c r="F288" s="473">
        <v>4</v>
      </c>
      <c r="G288" s="492"/>
      <c r="H288" s="494"/>
      <c r="I288" s="490"/>
      <c r="J288" s="492"/>
      <c r="K288" s="494"/>
      <c r="L288" s="490"/>
      <c r="M288" s="492">
        <v>15</v>
      </c>
      <c r="N288" s="46">
        <v>15</v>
      </c>
      <c r="O288" s="467"/>
      <c r="P288" s="492"/>
      <c r="Q288" s="46"/>
      <c r="R288" s="467"/>
    </row>
    <row r="289" spans="1:19" ht="24">
      <c r="A289" s="468" t="s">
        <v>151</v>
      </c>
      <c r="B289" s="469">
        <v>10020000</v>
      </c>
      <c r="C289" s="496" t="s">
        <v>22</v>
      </c>
      <c r="D289" s="17">
        <f t="shared" si="31"/>
        <v>30</v>
      </c>
      <c r="E289" s="16" t="s">
        <v>19</v>
      </c>
      <c r="F289" s="473">
        <v>4</v>
      </c>
      <c r="G289" s="492"/>
      <c r="H289" s="494"/>
      <c r="I289" s="490"/>
      <c r="J289" s="492"/>
      <c r="K289" s="494"/>
      <c r="L289" s="490"/>
      <c r="M289" s="492">
        <v>15</v>
      </c>
      <c r="N289" s="494">
        <v>15</v>
      </c>
      <c r="O289" s="490"/>
      <c r="P289" s="492"/>
      <c r="Q289" s="494"/>
      <c r="R289" s="490"/>
    </row>
    <row r="290" spans="1:19" ht="24">
      <c r="A290" s="468" t="s">
        <v>152</v>
      </c>
      <c r="B290" s="469">
        <v>10020000</v>
      </c>
      <c r="C290" s="496" t="s">
        <v>22</v>
      </c>
      <c r="D290" s="17">
        <f t="shared" si="31"/>
        <v>15</v>
      </c>
      <c r="E290" s="16" t="s">
        <v>20</v>
      </c>
      <c r="F290" s="472">
        <v>2</v>
      </c>
      <c r="G290" s="24"/>
      <c r="H290" s="22"/>
      <c r="I290" s="25"/>
      <c r="J290" s="24"/>
      <c r="K290" s="22"/>
      <c r="L290" s="25"/>
      <c r="M290" s="24"/>
      <c r="N290" s="22">
        <v>15</v>
      </c>
      <c r="O290" s="25"/>
      <c r="P290" s="24"/>
      <c r="Q290" s="22"/>
      <c r="R290" s="25"/>
    </row>
    <row r="291" spans="1:19" ht="24">
      <c r="A291" s="468" t="s">
        <v>243</v>
      </c>
      <c r="B291" s="469">
        <v>10020000</v>
      </c>
      <c r="C291" s="16" t="s">
        <v>22</v>
      </c>
      <c r="D291" s="17">
        <f t="shared" si="31"/>
        <v>30</v>
      </c>
      <c r="E291" s="16" t="s">
        <v>19</v>
      </c>
      <c r="F291" s="472">
        <v>3</v>
      </c>
      <c r="G291" s="24"/>
      <c r="H291" s="22"/>
      <c r="I291" s="25"/>
      <c r="J291" s="24"/>
      <c r="K291" s="22"/>
      <c r="L291" s="25"/>
      <c r="M291" s="24"/>
      <c r="N291" s="22"/>
      <c r="O291" s="25"/>
      <c r="P291" s="24">
        <v>15</v>
      </c>
      <c r="Q291" s="22">
        <v>15</v>
      </c>
      <c r="R291" s="25"/>
    </row>
    <row r="292" spans="1:19" ht="24">
      <c r="A292" s="468" t="s">
        <v>244</v>
      </c>
      <c r="B292" s="469">
        <v>10020000</v>
      </c>
      <c r="C292" s="16" t="s">
        <v>22</v>
      </c>
      <c r="D292" s="17">
        <f t="shared" si="31"/>
        <v>30</v>
      </c>
      <c r="E292" s="16" t="s">
        <v>19</v>
      </c>
      <c r="F292" s="472">
        <v>3</v>
      </c>
      <c r="G292" s="24"/>
      <c r="H292" s="22"/>
      <c r="I292" s="25"/>
      <c r="J292" s="24"/>
      <c r="K292" s="22"/>
      <c r="L292" s="25"/>
      <c r="M292" s="24"/>
      <c r="N292" s="22"/>
      <c r="O292" s="25"/>
      <c r="P292" s="24">
        <v>15</v>
      </c>
      <c r="Q292" s="22">
        <v>15</v>
      </c>
      <c r="R292" s="25"/>
    </row>
    <row r="293" spans="1:19" ht="24.75" thickBot="1">
      <c r="A293" s="480" t="s">
        <v>245</v>
      </c>
      <c r="B293" s="485">
        <v>10020000</v>
      </c>
      <c r="C293" s="495" t="s">
        <v>22</v>
      </c>
      <c r="D293" s="627">
        <f t="shared" si="31"/>
        <v>15</v>
      </c>
      <c r="E293" s="500" t="s">
        <v>20</v>
      </c>
      <c r="F293" s="479">
        <v>1</v>
      </c>
      <c r="G293" s="491"/>
      <c r="H293" s="493"/>
      <c r="I293" s="489"/>
      <c r="J293" s="491"/>
      <c r="K293" s="493"/>
      <c r="L293" s="489"/>
      <c r="M293" s="491"/>
      <c r="N293" s="493"/>
      <c r="O293" s="489"/>
      <c r="P293" s="491"/>
      <c r="Q293" s="493">
        <v>15</v>
      </c>
      <c r="R293" s="489"/>
    </row>
    <row r="294" spans="1:19" ht="36.75" thickBot="1">
      <c r="A294" s="482" t="s">
        <v>270</v>
      </c>
      <c r="B294" s="486">
        <v>10020000</v>
      </c>
      <c r="C294" s="605" t="s">
        <v>18</v>
      </c>
      <c r="D294" s="129">
        <v>20</v>
      </c>
      <c r="E294" s="605" t="s">
        <v>21</v>
      </c>
      <c r="F294" s="483">
        <v>1</v>
      </c>
      <c r="G294" s="606"/>
      <c r="H294" s="607"/>
      <c r="I294" s="608"/>
      <c r="J294" s="648"/>
      <c r="K294" s="649"/>
      <c r="L294" s="650"/>
      <c r="M294" s="606"/>
      <c r="N294" s="607"/>
      <c r="O294" s="608"/>
      <c r="P294" s="606"/>
      <c r="Q294" s="607"/>
      <c r="R294" s="608"/>
    </row>
    <row r="295" spans="1:19" ht="24">
      <c r="A295" s="465" t="s">
        <v>271</v>
      </c>
      <c r="B295" s="466">
        <v>10020000</v>
      </c>
      <c r="C295" s="496" t="s">
        <v>22</v>
      </c>
      <c r="D295" s="628">
        <v>40</v>
      </c>
      <c r="E295" s="496" t="s">
        <v>21</v>
      </c>
      <c r="F295" s="473">
        <v>2</v>
      </c>
      <c r="G295" s="116"/>
      <c r="H295" s="117"/>
      <c r="I295" s="118"/>
      <c r="J295" s="116"/>
      <c r="K295" s="117"/>
      <c r="L295" s="118"/>
      <c r="M295" s="492"/>
      <c r="N295" s="46"/>
      <c r="O295" s="467"/>
      <c r="P295" s="651"/>
      <c r="Q295" s="652"/>
      <c r="R295" s="653"/>
    </row>
    <row r="296" spans="1:19" ht="26.25" customHeight="1" thickBot="1">
      <c r="A296" s="480" t="s">
        <v>272</v>
      </c>
      <c r="B296" s="485">
        <v>10020000</v>
      </c>
      <c r="C296" s="604" t="s">
        <v>22</v>
      </c>
      <c r="D296" s="627">
        <v>40</v>
      </c>
      <c r="E296" s="495" t="s">
        <v>21</v>
      </c>
      <c r="F296" s="481">
        <v>2</v>
      </c>
      <c r="G296" s="491"/>
      <c r="H296" s="493"/>
      <c r="I296" s="489"/>
      <c r="J296" s="491"/>
      <c r="K296" s="493"/>
      <c r="L296" s="489"/>
      <c r="M296" s="91"/>
      <c r="N296" s="82"/>
      <c r="O296" s="83"/>
      <c r="P296" s="738"/>
      <c r="Q296" s="739"/>
      <c r="R296" s="740"/>
    </row>
    <row r="297" spans="1:19">
      <c r="A297" s="904" t="s">
        <v>168</v>
      </c>
      <c r="B297" s="905"/>
      <c r="C297" s="906"/>
      <c r="D297" s="907">
        <f>SUM(D279:D293)</f>
        <v>390</v>
      </c>
      <c r="E297" s="909"/>
      <c r="F297" s="911">
        <f>SUM(F279:F296)</f>
        <v>46</v>
      </c>
      <c r="G297" s="474">
        <f t="shared" ref="G297:R297" si="32">SUM(G279:G293)</f>
        <v>60</v>
      </c>
      <c r="H297" s="475">
        <f t="shared" si="32"/>
        <v>30</v>
      </c>
      <c r="I297" s="476">
        <f t="shared" si="32"/>
        <v>0</v>
      </c>
      <c r="J297" s="474">
        <f t="shared" si="32"/>
        <v>15</v>
      </c>
      <c r="K297" s="475">
        <f t="shared" si="32"/>
        <v>30</v>
      </c>
      <c r="L297" s="476">
        <f t="shared" si="32"/>
        <v>0</v>
      </c>
      <c r="M297" s="474">
        <f t="shared" si="32"/>
        <v>45</v>
      </c>
      <c r="N297" s="475">
        <f t="shared" si="32"/>
        <v>105</v>
      </c>
      <c r="O297" s="476">
        <f t="shared" si="32"/>
        <v>30</v>
      </c>
      <c r="P297" s="487">
        <f t="shared" si="32"/>
        <v>30</v>
      </c>
      <c r="Q297" s="475">
        <f t="shared" si="32"/>
        <v>45</v>
      </c>
      <c r="R297" s="476">
        <f t="shared" si="32"/>
        <v>0</v>
      </c>
    </row>
    <row r="298" spans="1:19" ht="12.75" thickBot="1">
      <c r="A298" s="477" t="s">
        <v>3</v>
      </c>
      <c r="B298" s="478"/>
      <c r="C298" s="501"/>
      <c r="D298" s="908"/>
      <c r="E298" s="910"/>
      <c r="F298" s="912"/>
      <c r="G298" s="898">
        <f>SUM(G297:L297)</f>
        <v>135</v>
      </c>
      <c r="H298" s="899"/>
      <c r="I298" s="899"/>
      <c r="J298" s="899"/>
      <c r="K298" s="899"/>
      <c r="L298" s="900"/>
      <c r="M298" s="898">
        <f>SUM(M297:R297)</f>
        <v>255</v>
      </c>
      <c r="N298" s="899"/>
      <c r="O298" s="899"/>
      <c r="P298" s="899"/>
      <c r="Q298" s="899"/>
      <c r="R298" s="900"/>
    </row>
    <row r="299" spans="1:19" s="595" customFormat="1">
      <c r="A299" s="593"/>
      <c r="B299" s="593"/>
      <c r="C299" s="593"/>
      <c r="D299" s="594"/>
      <c r="E299" s="594"/>
      <c r="F299" s="594"/>
      <c r="G299" s="594"/>
      <c r="H299" s="594"/>
      <c r="I299" s="594"/>
      <c r="J299" s="594"/>
      <c r="K299" s="594"/>
      <c r="L299" s="594"/>
      <c r="M299" s="594"/>
      <c r="N299" s="594"/>
      <c r="O299" s="594"/>
      <c r="P299" s="594"/>
      <c r="Q299" s="594"/>
      <c r="R299" s="594"/>
      <c r="S299" s="571"/>
    </row>
    <row r="300" spans="1:19" ht="12.75" thickBot="1"/>
    <row r="301" spans="1:19" ht="15" customHeight="1" thickBot="1">
      <c r="A301" s="940" t="s">
        <v>72</v>
      </c>
      <c r="B301" s="941"/>
      <c r="C301" s="941"/>
      <c r="D301" s="941"/>
      <c r="E301" s="941"/>
      <c r="F301" s="941"/>
      <c r="G301" s="941"/>
      <c r="H301" s="941"/>
      <c r="I301" s="942"/>
      <c r="J301" s="315"/>
      <c r="K301" s="6"/>
      <c r="L301" s="6"/>
      <c r="M301" s="9"/>
      <c r="N301" s="9"/>
      <c r="O301" s="9"/>
      <c r="P301" s="9"/>
      <c r="Q301" s="9"/>
      <c r="R301" s="9"/>
    </row>
    <row r="302" spans="1:19" ht="14.25" customHeight="1">
      <c r="A302" s="589"/>
      <c r="B302" s="924" t="s">
        <v>60</v>
      </c>
      <c r="C302" s="925"/>
      <c r="D302" s="925"/>
      <c r="E302" s="926"/>
      <c r="F302" s="924" t="s">
        <v>61</v>
      </c>
      <c r="G302" s="938"/>
      <c r="H302" s="938"/>
      <c r="I302" s="939"/>
      <c r="K302" s="6"/>
      <c r="L302" s="6"/>
      <c r="M302" s="9"/>
      <c r="N302" s="9"/>
      <c r="O302" s="9"/>
      <c r="P302" s="9"/>
      <c r="Q302" s="9"/>
      <c r="R302" s="9"/>
    </row>
    <row r="303" spans="1:19">
      <c r="A303" s="317"/>
      <c r="B303" s="642" t="s">
        <v>62</v>
      </c>
      <c r="C303" s="643" t="s">
        <v>63</v>
      </c>
      <c r="D303" s="643" t="s">
        <v>64</v>
      </c>
      <c r="E303" s="644" t="s">
        <v>65</v>
      </c>
      <c r="F303" s="642" t="s">
        <v>62</v>
      </c>
      <c r="G303" s="643" t="s">
        <v>63</v>
      </c>
      <c r="H303" s="645" t="s">
        <v>64</v>
      </c>
      <c r="I303" s="644" t="s">
        <v>169</v>
      </c>
      <c r="K303" s="6"/>
      <c r="L303" s="6"/>
      <c r="M303" s="9"/>
      <c r="N303" s="9"/>
      <c r="O303" s="9"/>
      <c r="P303" s="9"/>
      <c r="Q303" s="9"/>
      <c r="R303" s="9"/>
    </row>
    <row r="304" spans="1:19">
      <c r="A304" s="319" t="s">
        <v>66</v>
      </c>
      <c r="B304" s="320">
        <f>SUM(F10,F11,F12,F13,F14,F15,F16,F17,F18,F9)</f>
        <v>24</v>
      </c>
      <c r="C304" s="321">
        <f>SUM(F55,F56,F57,F58)</f>
        <v>6</v>
      </c>
      <c r="D304" s="322">
        <v>0</v>
      </c>
      <c r="E304" s="323">
        <f>SUM(B304:D304)</f>
        <v>30</v>
      </c>
      <c r="F304" s="324">
        <f>SUM(G38:I38,G43:I43)</f>
        <v>255</v>
      </c>
      <c r="G304" s="322">
        <f>SUM(G55:I60)</f>
        <v>90</v>
      </c>
      <c r="H304" s="588">
        <v>0</v>
      </c>
      <c r="I304" s="323">
        <v>0</v>
      </c>
      <c r="J304" s="2"/>
      <c r="K304" s="6"/>
      <c r="L304" s="6"/>
      <c r="M304" s="9"/>
      <c r="N304" s="9"/>
      <c r="O304" s="9"/>
      <c r="P304" s="9"/>
      <c r="Q304" s="9"/>
      <c r="R304" s="9"/>
    </row>
    <row r="305" spans="1:18">
      <c r="A305" s="319" t="s">
        <v>67</v>
      </c>
      <c r="B305" s="325">
        <f>SUM(F20,F21,F22,F23,F24,F25,F30,F19,F29,F41)</f>
        <v>21</v>
      </c>
      <c r="C305" s="326">
        <f>SUM(F59:F60,F69)</f>
        <v>8</v>
      </c>
      <c r="D305" s="322">
        <v>2</v>
      </c>
      <c r="E305" s="323">
        <f>SUM(B305:D305)</f>
        <v>31</v>
      </c>
      <c r="F305" s="324">
        <f>SUM(J38:L38,J43:L43)</f>
        <v>270</v>
      </c>
      <c r="G305" s="322">
        <f>SUM(J55:L60)</f>
        <v>60</v>
      </c>
      <c r="H305" s="588">
        <v>30</v>
      </c>
      <c r="I305" s="323">
        <v>40</v>
      </c>
      <c r="J305" s="2"/>
      <c r="K305" s="6"/>
      <c r="L305" s="6"/>
      <c r="M305" s="9"/>
      <c r="N305" s="9"/>
      <c r="O305" s="9"/>
      <c r="P305" s="9"/>
      <c r="Q305" s="9"/>
      <c r="R305" s="9"/>
    </row>
    <row r="306" spans="1:18">
      <c r="A306" s="319" t="s">
        <v>192</v>
      </c>
      <c r="B306" s="327">
        <f>SUM(F31,F35,F36)</f>
        <v>11</v>
      </c>
      <c r="C306" s="328">
        <f>SUM(F61:F66)</f>
        <v>22</v>
      </c>
      <c r="D306" s="322">
        <v>0</v>
      </c>
      <c r="E306" s="323">
        <f>SUM(B306:D306)</f>
        <v>33</v>
      </c>
      <c r="F306" s="324">
        <f>SUM(M38:O38,M43:O43)</f>
        <v>75</v>
      </c>
      <c r="G306" s="322">
        <f>SUM(M61:O68)</f>
        <v>195</v>
      </c>
      <c r="H306" s="588">
        <v>0</v>
      </c>
      <c r="I306" s="323">
        <v>0</v>
      </c>
      <c r="J306" s="2"/>
      <c r="K306" s="6"/>
      <c r="L306" s="6"/>
      <c r="M306" s="9"/>
      <c r="N306" s="9"/>
      <c r="O306" s="9"/>
      <c r="P306" s="9"/>
      <c r="Q306" s="9"/>
      <c r="R306" s="9"/>
    </row>
    <row r="307" spans="1:18">
      <c r="A307" s="319" t="s">
        <v>193</v>
      </c>
      <c r="B307" s="329">
        <f>SUM(F37,F42)</f>
        <v>12</v>
      </c>
      <c r="C307" s="330">
        <f>SUM(F67:F68,F70,)</f>
        <v>10</v>
      </c>
      <c r="D307" s="322">
        <v>4</v>
      </c>
      <c r="E307" s="323">
        <f>SUM(B307:D307)</f>
        <v>26</v>
      </c>
      <c r="F307" s="324">
        <f>SUM(P38:R38,P43:R43)</f>
        <v>60</v>
      </c>
      <c r="G307" s="322">
        <f>SUM(P61:R68)</f>
        <v>45</v>
      </c>
      <c r="H307" s="588">
        <v>60</v>
      </c>
      <c r="I307" s="323">
        <v>60</v>
      </c>
      <c r="J307" s="2"/>
      <c r="K307" s="6"/>
      <c r="L307" s="6"/>
      <c r="M307" s="9"/>
      <c r="N307" s="9"/>
      <c r="O307" s="9"/>
      <c r="P307" s="9"/>
      <c r="Q307" s="9"/>
      <c r="R307" s="9"/>
    </row>
    <row r="308" spans="1:18">
      <c r="A308" s="317" t="s">
        <v>68</v>
      </c>
      <c r="B308" s="318">
        <f>SUM(B304:B307)</f>
        <v>68</v>
      </c>
      <c r="C308" s="17">
        <f>SUM(C304:C307)</f>
        <v>46</v>
      </c>
      <c r="D308" s="331">
        <f>SUM(D304:D307)</f>
        <v>6</v>
      </c>
      <c r="E308" s="915">
        <f>SUM(B308:D308)</f>
        <v>120</v>
      </c>
      <c r="F308" s="318">
        <f>SUM(F304:F307)</f>
        <v>660</v>
      </c>
      <c r="G308" s="17">
        <f>SUM(G304:G307)</f>
        <v>390</v>
      </c>
      <c r="H308" s="159">
        <f>SUM(H304:H307)</f>
        <v>90</v>
      </c>
      <c r="I308" s="654">
        <f>SUM(I304:I307)</f>
        <v>100</v>
      </c>
      <c r="K308" s="6"/>
      <c r="L308" s="6"/>
      <c r="M308" s="9"/>
      <c r="N308" s="9"/>
      <c r="O308" s="9"/>
      <c r="P308" s="9"/>
      <c r="Q308" s="9"/>
      <c r="R308" s="9"/>
    </row>
    <row r="309" spans="1:18" ht="15" customHeight="1" thickBot="1">
      <c r="A309" s="590" t="s">
        <v>69</v>
      </c>
      <c r="B309" s="591"/>
      <c r="C309" s="646"/>
      <c r="D309" s="592"/>
      <c r="E309" s="916"/>
      <c r="F309" s="935">
        <f>SUM(F308:I308)</f>
        <v>1240</v>
      </c>
      <c r="G309" s="936"/>
      <c r="H309" s="936"/>
      <c r="I309" s="937"/>
      <c r="K309" s="6"/>
      <c r="L309" s="6"/>
      <c r="M309" s="9"/>
      <c r="N309" s="9"/>
      <c r="O309" s="9"/>
      <c r="P309" s="9"/>
      <c r="Q309" s="9"/>
      <c r="R309" s="9"/>
    </row>
    <row r="310" spans="1:18" ht="15" customHeight="1" thickBot="1">
      <c r="A310" s="943" t="s">
        <v>88</v>
      </c>
      <c r="B310" s="944"/>
      <c r="C310" s="944"/>
      <c r="D310" s="944"/>
      <c r="E310" s="944"/>
      <c r="F310" s="944"/>
      <c r="G310" s="944"/>
      <c r="H310" s="944"/>
      <c r="I310" s="945"/>
      <c r="J310" s="315"/>
      <c r="K310" s="6"/>
      <c r="L310" s="6"/>
      <c r="M310" s="9"/>
      <c r="N310" s="9"/>
      <c r="O310" s="9"/>
      <c r="P310" s="9"/>
      <c r="Q310" s="9"/>
      <c r="R310" s="9"/>
    </row>
    <row r="311" spans="1:18" ht="14.25" customHeight="1">
      <c r="A311" s="316"/>
      <c r="B311" s="917" t="s">
        <v>60</v>
      </c>
      <c r="C311" s="918"/>
      <c r="D311" s="918"/>
      <c r="E311" s="919"/>
      <c r="F311" s="917" t="s">
        <v>61</v>
      </c>
      <c r="G311" s="933"/>
      <c r="H311" s="933"/>
      <c r="I311" s="934"/>
      <c r="K311" s="6"/>
      <c r="L311" s="6"/>
      <c r="M311" s="9"/>
      <c r="N311" s="9"/>
      <c r="O311" s="9"/>
      <c r="P311" s="9"/>
      <c r="Q311" s="9"/>
      <c r="R311" s="9"/>
    </row>
    <row r="312" spans="1:18">
      <c r="A312" s="317"/>
      <c r="B312" s="642" t="s">
        <v>62</v>
      </c>
      <c r="C312" s="643" t="s">
        <v>63</v>
      </c>
      <c r="D312" s="643" t="s">
        <v>64</v>
      </c>
      <c r="E312" s="644" t="s">
        <v>65</v>
      </c>
      <c r="F312" s="642" t="s">
        <v>62</v>
      </c>
      <c r="G312" s="643" t="s">
        <v>63</v>
      </c>
      <c r="H312" s="645" t="s">
        <v>64</v>
      </c>
      <c r="I312" s="644" t="s">
        <v>169</v>
      </c>
      <c r="K312" s="6"/>
      <c r="L312" s="6"/>
      <c r="M312" s="9"/>
      <c r="N312" s="9"/>
      <c r="O312" s="9"/>
      <c r="P312" s="9"/>
      <c r="Q312" s="9"/>
      <c r="R312" s="9"/>
    </row>
    <row r="313" spans="1:18">
      <c r="A313" s="319" t="s">
        <v>66</v>
      </c>
      <c r="B313" s="320">
        <f>SUM(B304)</f>
        <v>24</v>
      </c>
      <c r="C313" s="321">
        <f>SUM(F77,F78,F79)</f>
        <v>6</v>
      </c>
      <c r="D313" s="322">
        <v>0</v>
      </c>
      <c r="E313" s="323">
        <f>SUM(B313:D313)</f>
        <v>30</v>
      </c>
      <c r="F313" s="324">
        <f>SUM(F304)</f>
        <v>255</v>
      </c>
      <c r="G313" s="322">
        <f>SUM(G77:I82)</f>
        <v>90</v>
      </c>
      <c r="H313" s="588">
        <v>0</v>
      </c>
      <c r="I313" s="323">
        <v>0</v>
      </c>
      <c r="J313" s="2"/>
      <c r="K313" s="6"/>
      <c r="L313" s="6"/>
      <c r="M313" s="9"/>
      <c r="N313" s="9"/>
      <c r="O313" s="9"/>
      <c r="P313" s="9"/>
      <c r="Q313" s="9"/>
      <c r="R313" s="9"/>
    </row>
    <row r="314" spans="1:18">
      <c r="A314" s="319" t="s">
        <v>67</v>
      </c>
      <c r="B314" s="325">
        <f>SUM(B305)</f>
        <v>21</v>
      </c>
      <c r="C314" s="326">
        <f>SUM(F80,F81,F82,F91)</f>
        <v>8</v>
      </c>
      <c r="D314" s="322">
        <v>2</v>
      </c>
      <c r="E314" s="323">
        <f>SUM(B314:D314)</f>
        <v>31</v>
      </c>
      <c r="F314" s="324">
        <f>SUM(F305)</f>
        <v>270</v>
      </c>
      <c r="G314" s="322">
        <f>SUM(J77:L82)</f>
        <v>75</v>
      </c>
      <c r="H314" s="588">
        <v>30</v>
      </c>
      <c r="I314" s="323">
        <v>40</v>
      </c>
      <c r="J314" s="2"/>
      <c r="K314" s="6"/>
      <c r="L314" s="6"/>
      <c r="M314" s="9"/>
      <c r="N314" s="9"/>
      <c r="O314" s="9"/>
      <c r="P314" s="9"/>
      <c r="Q314" s="9"/>
      <c r="R314" s="9"/>
    </row>
    <row r="315" spans="1:18">
      <c r="A315" s="319" t="s">
        <v>192</v>
      </c>
      <c r="B315" s="327">
        <f>SUM(B306)</f>
        <v>11</v>
      </c>
      <c r="C315" s="328">
        <f>SUM(F83:F88)</f>
        <v>22</v>
      </c>
      <c r="D315" s="322">
        <v>0</v>
      </c>
      <c r="E315" s="323">
        <f>SUM(B315:D315)</f>
        <v>33</v>
      </c>
      <c r="F315" s="324">
        <f>SUM(F306)</f>
        <v>75</v>
      </c>
      <c r="G315" s="322">
        <f>SUM(M83:O90)</f>
        <v>165</v>
      </c>
      <c r="H315" s="588">
        <v>0</v>
      </c>
      <c r="I315" s="323">
        <v>0</v>
      </c>
      <c r="J315" s="2"/>
      <c r="K315" s="6"/>
      <c r="L315" s="6"/>
      <c r="M315" s="9"/>
      <c r="N315" s="9"/>
      <c r="O315" s="9"/>
      <c r="P315" s="9"/>
      <c r="Q315" s="9"/>
      <c r="R315" s="9"/>
    </row>
    <row r="316" spans="1:18">
      <c r="A316" s="319" t="s">
        <v>193</v>
      </c>
      <c r="B316" s="329">
        <f>SUM(B307)</f>
        <v>12</v>
      </c>
      <c r="C316" s="330">
        <f>SUM(F89,F90,F92,F93)</f>
        <v>10</v>
      </c>
      <c r="D316" s="322">
        <v>4</v>
      </c>
      <c r="E316" s="323">
        <f>SUM(B316:D316)</f>
        <v>26</v>
      </c>
      <c r="F316" s="324">
        <f>SUM(F307)</f>
        <v>60</v>
      </c>
      <c r="G316" s="322">
        <f>SUM(P83:R90)</f>
        <v>60</v>
      </c>
      <c r="H316" s="588">
        <v>60</v>
      </c>
      <c r="I316" s="323">
        <v>60</v>
      </c>
      <c r="J316" s="2"/>
      <c r="K316" s="6"/>
      <c r="L316" s="6"/>
      <c r="M316" s="9"/>
      <c r="N316" s="9"/>
      <c r="O316" s="9"/>
      <c r="P316" s="9"/>
      <c r="Q316" s="9"/>
      <c r="R316" s="9"/>
    </row>
    <row r="317" spans="1:18">
      <c r="A317" s="317" t="s">
        <v>68</v>
      </c>
      <c r="B317" s="318">
        <f>SUM(B313:B316)</f>
        <v>68</v>
      </c>
      <c r="C317" s="17">
        <f>SUM(C313:C316)</f>
        <v>46</v>
      </c>
      <c r="D317" s="331">
        <f t="shared" ref="D317:H317" si="33">SUM(D313:D316)</f>
        <v>6</v>
      </c>
      <c r="E317" s="915">
        <f>SUM(B317:D317)</f>
        <v>120</v>
      </c>
      <c r="F317" s="318">
        <f>SUM(F313:F316)</f>
        <v>660</v>
      </c>
      <c r="G317" s="17">
        <f>SUM(G313:G316)</f>
        <v>390</v>
      </c>
      <c r="H317" s="159">
        <f t="shared" si="33"/>
        <v>90</v>
      </c>
      <c r="I317" s="654">
        <f>SUM(I313:I316)</f>
        <v>100</v>
      </c>
      <c r="K317" s="6"/>
      <c r="L317" s="6"/>
      <c r="M317" s="9"/>
      <c r="N317" s="9"/>
      <c r="O317" s="9"/>
      <c r="P317" s="9"/>
      <c r="Q317" s="9"/>
      <c r="R317" s="9"/>
    </row>
    <row r="318" spans="1:18" ht="15" customHeight="1" thickBot="1">
      <c r="A318" s="590" t="s">
        <v>69</v>
      </c>
      <c r="B318" s="591"/>
      <c r="C318" s="646"/>
      <c r="D318" s="592"/>
      <c r="E318" s="916"/>
      <c r="F318" s="935">
        <f>SUM(F317:I317)</f>
        <v>1240</v>
      </c>
      <c r="G318" s="936"/>
      <c r="H318" s="936"/>
      <c r="I318" s="937"/>
      <c r="K318" s="6"/>
      <c r="L318" s="6"/>
      <c r="M318" s="9"/>
      <c r="N318" s="9"/>
      <c r="O318" s="9"/>
      <c r="P318" s="9"/>
      <c r="Q318" s="9"/>
      <c r="R318" s="9"/>
    </row>
    <row r="319" spans="1:18" ht="15" customHeight="1" thickBot="1">
      <c r="A319" s="921" t="s">
        <v>89</v>
      </c>
      <c r="B319" s="922"/>
      <c r="C319" s="922"/>
      <c r="D319" s="922"/>
      <c r="E319" s="922"/>
      <c r="F319" s="922"/>
      <c r="G319" s="922"/>
      <c r="H319" s="922"/>
      <c r="I319" s="923"/>
      <c r="J319" s="315"/>
      <c r="K319" s="6"/>
      <c r="L319" s="6"/>
      <c r="M319" s="9"/>
      <c r="N319" s="9"/>
      <c r="O319" s="9"/>
      <c r="P319" s="9"/>
      <c r="Q319" s="9"/>
      <c r="R319" s="9"/>
    </row>
    <row r="320" spans="1:18" ht="14.25" customHeight="1">
      <c r="A320" s="316"/>
      <c r="B320" s="917" t="s">
        <v>60</v>
      </c>
      <c r="C320" s="918"/>
      <c r="D320" s="918"/>
      <c r="E320" s="919"/>
      <c r="F320" s="917" t="s">
        <v>61</v>
      </c>
      <c r="G320" s="933"/>
      <c r="H320" s="933"/>
      <c r="I320" s="934"/>
      <c r="K320" s="6"/>
      <c r="L320" s="6"/>
      <c r="M320" s="9"/>
      <c r="N320" s="9"/>
      <c r="O320" s="9"/>
      <c r="P320" s="9"/>
      <c r="Q320" s="9"/>
      <c r="R320" s="9"/>
    </row>
    <row r="321" spans="1:18">
      <c r="A321" s="317"/>
      <c r="B321" s="642" t="s">
        <v>62</v>
      </c>
      <c r="C321" s="643" t="s">
        <v>63</v>
      </c>
      <c r="D321" s="643" t="s">
        <v>64</v>
      </c>
      <c r="E321" s="644" t="s">
        <v>65</v>
      </c>
      <c r="F321" s="642" t="s">
        <v>62</v>
      </c>
      <c r="G321" s="643" t="s">
        <v>63</v>
      </c>
      <c r="H321" s="645" t="s">
        <v>64</v>
      </c>
      <c r="I321" s="644" t="s">
        <v>169</v>
      </c>
      <c r="K321" s="6"/>
      <c r="L321" s="6"/>
      <c r="M321" s="9"/>
      <c r="N321" s="9"/>
      <c r="O321" s="9"/>
      <c r="P321" s="9"/>
      <c r="Q321" s="9"/>
      <c r="R321" s="9"/>
    </row>
    <row r="322" spans="1:18">
      <c r="A322" s="319" t="s">
        <v>66</v>
      </c>
      <c r="B322" s="320">
        <f>SUM(B313)</f>
        <v>24</v>
      </c>
      <c r="C322" s="321">
        <f>SUM(F101,F102,F106)</f>
        <v>5</v>
      </c>
      <c r="D322" s="322">
        <v>0</v>
      </c>
      <c r="E322" s="323">
        <f>SUM(B322:D322)</f>
        <v>29</v>
      </c>
      <c r="F322" s="324">
        <f>SUM(F313)</f>
        <v>255</v>
      </c>
      <c r="G322" s="322">
        <f>SUM(G117:I117)</f>
        <v>75</v>
      </c>
      <c r="H322" s="588">
        <v>0</v>
      </c>
      <c r="I322" s="323">
        <v>0</v>
      </c>
      <c r="J322" s="2"/>
      <c r="K322" s="6"/>
      <c r="L322" s="6"/>
      <c r="M322" s="9"/>
      <c r="N322" s="9"/>
      <c r="O322" s="9"/>
      <c r="P322" s="9"/>
      <c r="Q322" s="9"/>
      <c r="R322" s="9"/>
    </row>
    <row r="323" spans="1:18">
      <c r="A323" s="319" t="s">
        <v>67</v>
      </c>
      <c r="B323" s="325">
        <f>SUM(B314)</f>
        <v>21</v>
      </c>
      <c r="C323" s="326">
        <f>SUM(F107,F108,F114)</f>
        <v>8</v>
      </c>
      <c r="D323" s="322">
        <v>2</v>
      </c>
      <c r="E323" s="323">
        <f>SUM(B323:D323)</f>
        <v>31</v>
      </c>
      <c r="F323" s="324">
        <f>SUM(F314)</f>
        <v>270</v>
      </c>
      <c r="G323" s="322">
        <f>SUM(J117:L117)</f>
        <v>75</v>
      </c>
      <c r="H323" s="588">
        <v>30</v>
      </c>
      <c r="I323" s="323">
        <v>40</v>
      </c>
      <c r="J323" s="2"/>
      <c r="K323" s="6"/>
      <c r="L323" s="6"/>
      <c r="M323" s="9"/>
      <c r="N323" s="9"/>
      <c r="O323" s="9"/>
      <c r="P323" s="9"/>
      <c r="Q323" s="9"/>
      <c r="R323" s="9"/>
    </row>
    <row r="324" spans="1:18">
      <c r="A324" s="319" t="s">
        <v>192</v>
      </c>
      <c r="B324" s="327">
        <f>SUM(B315)</f>
        <v>11</v>
      </c>
      <c r="C324" s="328">
        <f>SUM(F104,F109,F110)</f>
        <v>22</v>
      </c>
      <c r="D324" s="322">
        <v>0</v>
      </c>
      <c r="E324" s="323">
        <f>SUM(B324:D324)</f>
        <v>33</v>
      </c>
      <c r="F324" s="324">
        <f>SUM(F315)</f>
        <v>75</v>
      </c>
      <c r="G324" s="322">
        <f>SUM(M117:O117)</f>
        <v>165</v>
      </c>
      <c r="H324" s="588">
        <v>0</v>
      </c>
      <c r="I324" s="323">
        <v>0</v>
      </c>
      <c r="J324" s="2"/>
      <c r="K324" s="6"/>
      <c r="L324" s="6"/>
      <c r="M324" s="9"/>
      <c r="N324" s="9"/>
      <c r="O324" s="9"/>
      <c r="P324" s="9"/>
      <c r="Q324" s="9"/>
      <c r="R324" s="9"/>
    </row>
    <row r="325" spans="1:18">
      <c r="A325" s="319" t="s">
        <v>193</v>
      </c>
      <c r="B325" s="329">
        <f>SUM(B316)</f>
        <v>12</v>
      </c>
      <c r="C325" s="330">
        <f>SUM(F111,F112,F113,F115,F116)</f>
        <v>11</v>
      </c>
      <c r="D325" s="322">
        <v>4</v>
      </c>
      <c r="E325" s="323">
        <f>SUM(B325:D325)</f>
        <v>27</v>
      </c>
      <c r="F325" s="324">
        <f>SUM(F316)</f>
        <v>60</v>
      </c>
      <c r="G325" s="322">
        <f>SUM(P117:R117)</f>
        <v>60</v>
      </c>
      <c r="H325" s="588">
        <v>60</v>
      </c>
      <c r="I325" s="323">
        <v>60</v>
      </c>
      <c r="J325" s="2"/>
      <c r="K325" s="6"/>
      <c r="L325" s="6"/>
      <c r="M325" s="9"/>
      <c r="N325" s="9"/>
      <c r="O325" s="9"/>
      <c r="P325" s="9"/>
      <c r="Q325" s="9"/>
      <c r="R325" s="9"/>
    </row>
    <row r="326" spans="1:18">
      <c r="A326" s="317" t="s">
        <v>68</v>
      </c>
      <c r="B326" s="318">
        <f>SUM(B322:B325)</f>
        <v>68</v>
      </c>
      <c r="C326" s="17">
        <f>SUM(C322:C325)</f>
        <v>46</v>
      </c>
      <c r="D326" s="331">
        <f>SUM(D322:D325)</f>
        <v>6</v>
      </c>
      <c r="E326" s="915">
        <f>SUM(B326:D326)</f>
        <v>120</v>
      </c>
      <c r="F326" s="318">
        <f>SUM(F322:F325)</f>
        <v>660</v>
      </c>
      <c r="G326" s="17">
        <f>SUM(G322:G325)</f>
        <v>375</v>
      </c>
      <c r="H326" s="159">
        <f>SUM(H322:H325)</f>
        <v>90</v>
      </c>
      <c r="I326" s="654">
        <f>SUM(I322:I325)</f>
        <v>100</v>
      </c>
      <c r="K326" s="6"/>
      <c r="L326" s="6"/>
      <c r="M326" s="9"/>
      <c r="N326" s="9"/>
      <c r="O326" s="9"/>
      <c r="P326" s="9"/>
      <c r="Q326" s="9"/>
      <c r="R326" s="9"/>
    </row>
    <row r="327" spans="1:18" ht="15" customHeight="1" thickBot="1">
      <c r="A327" s="590" t="s">
        <v>69</v>
      </c>
      <c r="B327" s="591"/>
      <c r="C327" s="646"/>
      <c r="D327" s="592"/>
      <c r="E327" s="916"/>
      <c r="F327" s="935">
        <f>SUM(F326:I326)</f>
        <v>1225</v>
      </c>
      <c r="G327" s="936"/>
      <c r="H327" s="936"/>
      <c r="I327" s="937"/>
      <c r="K327" s="6"/>
      <c r="L327" s="6"/>
      <c r="M327" s="9"/>
      <c r="N327" s="9"/>
      <c r="O327" s="9"/>
      <c r="P327" s="9"/>
      <c r="Q327" s="9"/>
      <c r="R327" s="9"/>
    </row>
    <row r="328" spans="1:18" ht="15" customHeight="1" thickBot="1">
      <c r="A328" s="943" t="s">
        <v>73</v>
      </c>
      <c r="B328" s="944"/>
      <c r="C328" s="944"/>
      <c r="D328" s="944"/>
      <c r="E328" s="944"/>
      <c r="F328" s="944"/>
      <c r="G328" s="944"/>
      <c r="H328" s="944"/>
      <c r="I328" s="945"/>
      <c r="J328" s="315"/>
      <c r="K328" s="6"/>
      <c r="L328" s="6"/>
      <c r="M328" s="9"/>
      <c r="N328" s="9"/>
      <c r="O328" s="9"/>
      <c r="P328" s="9"/>
      <c r="Q328" s="9"/>
      <c r="R328" s="9"/>
    </row>
    <row r="329" spans="1:18" ht="14.25" customHeight="1">
      <c r="A329" s="316"/>
      <c r="B329" s="917" t="s">
        <v>60</v>
      </c>
      <c r="C329" s="918"/>
      <c r="D329" s="918"/>
      <c r="E329" s="919"/>
      <c r="F329" s="917" t="s">
        <v>61</v>
      </c>
      <c r="G329" s="933"/>
      <c r="H329" s="933"/>
      <c r="I329" s="934"/>
      <c r="K329" s="6"/>
      <c r="L329" s="6"/>
      <c r="M329" s="9"/>
      <c r="N329" s="9"/>
      <c r="O329" s="9"/>
      <c r="P329" s="9"/>
      <c r="Q329" s="9"/>
      <c r="R329" s="9"/>
    </row>
    <row r="330" spans="1:18">
      <c r="A330" s="317"/>
      <c r="B330" s="642" t="s">
        <v>62</v>
      </c>
      <c r="C330" s="643" t="s">
        <v>63</v>
      </c>
      <c r="D330" s="643" t="s">
        <v>64</v>
      </c>
      <c r="E330" s="644" t="s">
        <v>65</v>
      </c>
      <c r="F330" s="642" t="s">
        <v>62</v>
      </c>
      <c r="G330" s="643" t="s">
        <v>63</v>
      </c>
      <c r="H330" s="645" t="s">
        <v>64</v>
      </c>
      <c r="I330" s="644" t="s">
        <v>169</v>
      </c>
      <c r="K330" s="6"/>
      <c r="L330" s="6"/>
      <c r="M330" s="9"/>
      <c r="N330" s="9"/>
      <c r="O330" s="9"/>
      <c r="P330" s="9"/>
      <c r="Q330" s="9"/>
      <c r="R330" s="9"/>
    </row>
    <row r="331" spans="1:18">
      <c r="A331" s="319" t="s">
        <v>66</v>
      </c>
      <c r="B331" s="320">
        <f>SUM(B322)</f>
        <v>24</v>
      </c>
      <c r="C331" s="321">
        <f>SUM(F123,F124,F125,F126,F127,F128)</f>
        <v>6</v>
      </c>
      <c r="D331" s="322">
        <v>0</v>
      </c>
      <c r="E331" s="323">
        <f>SUM(B331:D331)</f>
        <v>30</v>
      </c>
      <c r="F331" s="324">
        <f>SUM(F322)</f>
        <v>255</v>
      </c>
      <c r="G331" s="322">
        <f>SUM(G145:I145)</f>
        <v>90</v>
      </c>
      <c r="H331" s="588">
        <v>0</v>
      </c>
      <c r="I331" s="323">
        <v>0</v>
      </c>
      <c r="J331" s="2"/>
      <c r="K331" s="6"/>
      <c r="L331" s="6"/>
      <c r="M331" s="9"/>
      <c r="N331" s="9"/>
      <c r="O331" s="9"/>
      <c r="P331" s="9"/>
      <c r="Q331" s="9"/>
      <c r="R331" s="9"/>
    </row>
    <row r="332" spans="1:18">
      <c r="A332" s="319" t="s">
        <v>67</v>
      </c>
      <c r="B332" s="325">
        <f>SUM(B323)</f>
        <v>21</v>
      </c>
      <c r="C332" s="326">
        <f>SUM(F129,F130,F131,F143)</f>
        <v>7</v>
      </c>
      <c r="D332" s="322">
        <v>2</v>
      </c>
      <c r="E332" s="323">
        <f>SUM(B332:D332)</f>
        <v>30</v>
      </c>
      <c r="F332" s="324">
        <f>SUM(F323)</f>
        <v>270</v>
      </c>
      <c r="G332" s="322">
        <f>SUM(J145:L145)</f>
        <v>45</v>
      </c>
      <c r="H332" s="588">
        <v>30</v>
      </c>
      <c r="I332" s="323">
        <v>40</v>
      </c>
      <c r="J332" s="2"/>
      <c r="K332" s="6"/>
      <c r="L332" s="6"/>
      <c r="M332" s="9"/>
      <c r="N332" s="9"/>
      <c r="O332" s="9"/>
      <c r="P332" s="9"/>
      <c r="Q332" s="9"/>
      <c r="R332" s="9"/>
    </row>
    <row r="333" spans="1:18">
      <c r="A333" s="319" t="s">
        <v>192</v>
      </c>
      <c r="B333" s="327">
        <f>SUM(B324)</f>
        <v>11</v>
      </c>
      <c r="C333" s="328">
        <f>SUM(F132,F133,F134,F135,F136,F137,F138,F139)</f>
        <v>19</v>
      </c>
      <c r="D333" s="322">
        <v>0</v>
      </c>
      <c r="E333" s="323">
        <f>SUM(B333:D333)</f>
        <v>30</v>
      </c>
      <c r="F333" s="324">
        <f>SUM(F324)</f>
        <v>75</v>
      </c>
      <c r="G333" s="322">
        <f>SUM(M145:O145)</f>
        <v>195</v>
      </c>
      <c r="H333" s="588">
        <v>0</v>
      </c>
      <c r="I333" s="323">
        <v>0</v>
      </c>
      <c r="J333" s="2"/>
      <c r="K333" s="6"/>
      <c r="L333" s="6"/>
      <c r="M333" s="9"/>
      <c r="N333" s="9"/>
      <c r="O333" s="9"/>
      <c r="P333" s="9"/>
      <c r="Q333" s="9"/>
      <c r="R333" s="9"/>
    </row>
    <row r="334" spans="1:18">
      <c r="A334" s="319" t="s">
        <v>193</v>
      </c>
      <c r="B334" s="329">
        <f>SUM(B325)</f>
        <v>12</v>
      </c>
      <c r="C334" s="330">
        <f>SUM(F140,F141,F142,F144)</f>
        <v>14</v>
      </c>
      <c r="D334" s="322">
        <v>4</v>
      </c>
      <c r="E334" s="323">
        <f>SUM(B334:D334)</f>
        <v>30</v>
      </c>
      <c r="F334" s="324">
        <f>SUM(F325)</f>
        <v>60</v>
      </c>
      <c r="G334" s="322">
        <f>SUM(P145:R145)</f>
        <v>60</v>
      </c>
      <c r="H334" s="588">
        <v>60</v>
      </c>
      <c r="I334" s="323">
        <v>60</v>
      </c>
      <c r="J334" s="2"/>
      <c r="K334" s="6"/>
      <c r="L334" s="6"/>
      <c r="M334" s="9"/>
      <c r="N334" s="9"/>
      <c r="O334" s="9"/>
      <c r="P334" s="9"/>
      <c r="Q334" s="9"/>
      <c r="R334" s="9"/>
    </row>
    <row r="335" spans="1:18">
      <c r="A335" s="317" t="s">
        <v>68</v>
      </c>
      <c r="B335" s="318">
        <f>SUM(B331:B334)</f>
        <v>68</v>
      </c>
      <c r="C335" s="17">
        <f t="shared" ref="C335:H335" si="34">SUM(C331:C334)</f>
        <v>46</v>
      </c>
      <c r="D335" s="331">
        <f t="shared" si="34"/>
        <v>6</v>
      </c>
      <c r="E335" s="915">
        <f>SUM(B335:D335)</f>
        <v>120</v>
      </c>
      <c r="F335" s="318">
        <f>SUM(F331:F334)</f>
        <v>660</v>
      </c>
      <c r="G335" s="17">
        <f>SUM(G331:G334)</f>
        <v>390</v>
      </c>
      <c r="H335" s="159">
        <f t="shared" si="34"/>
        <v>90</v>
      </c>
      <c r="I335" s="654">
        <f>SUM(I331:I334)</f>
        <v>100</v>
      </c>
      <c r="K335" s="6"/>
      <c r="L335" s="6"/>
      <c r="M335" s="9"/>
      <c r="N335" s="9"/>
      <c r="O335" s="9"/>
      <c r="P335" s="9"/>
      <c r="Q335" s="9"/>
      <c r="R335" s="9"/>
    </row>
    <row r="336" spans="1:18" ht="15" customHeight="1" thickBot="1">
      <c r="A336" s="332" t="s">
        <v>69</v>
      </c>
      <c r="B336" s="333"/>
      <c r="C336" s="35"/>
      <c r="D336" s="334"/>
      <c r="E336" s="920"/>
      <c r="F336" s="935">
        <f>SUM(F335:I335)</f>
        <v>1240</v>
      </c>
      <c r="G336" s="936"/>
      <c r="H336" s="936"/>
      <c r="I336" s="937"/>
      <c r="K336" s="6"/>
      <c r="L336" s="6"/>
      <c r="M336" s="9"/>
      <c r="N336" s="9"/>
      <c r="O336" s="9"/>
      <c r="P336" s="9"/>
      <c r="Q336" s="9"/>
      <c r="R336" s="9"/>
    </row>
    <row r="337" spans="1:21" ht="15" customHeight="1" thickBot="1">
      <c r="A337" s="927" t="s">
        <v>70</v>
      </c>
      <c r="B337" s="928"/>
      <c r="C337" s="928"/>
      <c r="D337" s="928"/>
      <c r="E337" s="928"/>
      <c r="F337" s="928"/>
      <c r="G337" s="928"/>
      <c r="H337" s="928"/>
      <c r="I337" s="929"/>
      <c r="J337" s="315"/>
      <c r="K337" s="6"/>
      <c r="L337" s="6"/>
      <c r="M337" s="9"/>
      <c r="N337" s="9"/>
      <c r="O337" s="9"/>
      <c r="P337" s="9"/>
      <c r="Q337" s="9"/>
      <c r="R337" s="9"/>
    </row>
    <row r="338" spans="1:21" ht="14.25" customHeight="1">
      <c r="A338" s="589"/>
      <c r="B338" s="924" t="s">
        <v>60</v>
      </c>
      <c r="C338" s="925"/>
      <c r="D338" s="925"/>
      <c r="E338" s="926"/>
      <c r="F338" s="924" t="s">
        <v>61</v>
      </c>
      <c r="G338" s="938"/>
      <c r="H338" s="938"/>
      <c r="I338" s="939"/>
      <c r="K338" s="6"/>
      <c r="L338" s="6"/>
      <c r="M338" s="9"/>
      <c r="N338" s="9"/>
      <c r="O338" s="9"/>
      <c r="P338" s="9"/>
      <c r="Q338" s="9"/>
      <c r="R338" s="9"/>
    </row>
    <row r="339" spans="1:21">
      <c r="A339" s="317"/>
      <c r="B339" s="642" t="s">
        <v>62</v>
      </c>
      <c r="C339" s="643" t="s">
        <v>63</v>
      </c>
      <c r="D339" s="643" t="s">
        <v>64</v>
      </c>
      <c r="E339" s="644" t="s">
        <v>65</v>
      </c>
      <c r="F339" s="642" t="s">
        <v>62</v>
      </c>
      <c r="G339" s="643" t="s">
        <v>63</v>
      </c>
      <c r="H339" s="645" t="s">
        <v>64</v>
      </c>
      <c r="I339" s="644" t="s">
        <v>169</v>
      </c>
      <c r="K339" s="6"/>
      <c r="L339" s="6"/>
      <c r="M339" s="9"/>
      <c r="N339" s="9"/>
      <c r="O339" s="9"/>
      <c r="P339" s="9"/>
      <c r="Q339" s="9"/>
      <c r="R339" s="9"/>
    </row>
    <row r="340" spans="1:21">
      <c r="A340" s="319" t="s">
        <v>66</v>
      </c>
      <c r="B340" s="320">
        <f>SUM(B331)</f>
        <v>24</v>
      </c>
      <c r="C340" s="321">
        <f>SUM(F151,F152)</f>
        <v>6</v>
      </c>
      <c r="D340" s="322">
        <v>0</v>
      </c>
      <c r="E340" s="323">
        <f>SUM(B340:D340)</f>
        <v>30</v>
      </c>
      <c r="F340" s="324">
        <f>SUM(F331)</f>
        <v>255</v>
      </c>
      <c r="G340" s="322">
        <f>SUM(G164:I164)</f>
        <v>75</v>
      </c>
      <c r="H340" s="588">
        <v>0</v>
      </c>
      <c r="I340" s="323">
        <v>0</v>
      </c>
      <c r="J340" s="2"/>
      <c r="K340" s="6"/>
      <c r="L340" s="6"/>
      <c r="M340" s="9"/>
      <c r="N340" s="9"/>
      <c r="O340" s="9"/>
      <c r="P340" s="9"/>
      <c r="Q340" s="9"/>
      <c r="R340" s="9"/>
      <c r="U340" s="570"/>
    </row>
    <row r="341" spans="1:21">
      <c r="A341" s="319" t="s">
        <v>67</v>
      </c>
      <c r="B341" s="325">
        <f>SUM(B332)</f>
        <v>21</v>
      </c>
      <c r="C341" s="326">
        <f>SUM(F153,F154,F162)</f>
        <v>8</v>
      </c>
      <c r="D341" s="322">
        <v>2</v>
      </c>
      <c r="E341" s="323">
        <f>SUM(B341:D341)</f>
        <v>31</v>
      </c>
      <c r="F341" s="324">
        <f>SUM(F332)</f>
        <v>270</v>
      </c>
      <c r="G341" s="322">
        <f>SUM(J164:L164)</f>
        <v>60</v>
      </c>
      <c r="H341" s="588">
        <v>30</v>
      </c>
      <c r="I341" s="323">
        <v>40</v>
      </c>
      <c r="J341" s="2"/>
      <c r="K341" s="6"/>
      <c r="L341" s="6"/>
      <c r="M341" s="9"/>
      <c r="N341" s="9"/>
      <c r="O341" s="9"/>
      <c r="P341" s="9"/>
      <c r="Q341" s="9"/>
      <c r="R341" s="9"/>
    </row>
    <row r="342" spans="1:21">
      <c r="A342" s="319" t="s">
        <v>192</v>
      </c>
      <c r="B342" s="327">
        <f>SUM(B333)</f>
        <v>11</v>
      </c>
      <c r="C342" s="328">
        <f>SUM(F155,F156,F157,F158,F159)</f>
        <v>20</v>
      </c>
      <c r="D342" s="322">
        <v>0</v>
      </c>
      <c r="E342" s="323">
        <f>SUM(B342:D342)</f>
        <v>31</v>
      </c>
      <c r="F342" s="324">
        <f>SUM(F333)</f>
        <v>75</v>
      </c>
      <c r="G342" s="322">
        <f>SUM(M164:O164)</f>
        <v>165</v>
      </c>
      <c r="H342" s="588">
        <v>0</v>
      </c>
      <c r="I342" s="323">
        <v>0</v>
      </c>
      <c r="J342" s="2"/>
      <c r="K342" s="6"/>
      <c r="L342" s="6"/>
      <c r="M342" s="9"/>
      <c r="N342" s="9"/>
      <c r="O342" s="9"/>
      <c r="P342" s="9"/>
      <c r="Q342" s="9"/>
      <c r="R342" s="9"/>
    </row>
    <row r="343" spans="1:21">
      <c r="A343" s="319" t="s">
        <v>193</v>
      </c>
      <c r="B343" s="329">
        <f>SUM(B334)</f>
        <v>12</v>
      </c>
      <c r="C343" s="330">
        <f>SUM(F160,F161,F163)</f>
        <v>12</v>
      </c>
      <c r="D343" s="322">
        <v>4</v>
      </c>
      <c r="E343" s="323">
        <f>SUM(B343:D343)</f>
        <v>28</v>
      </c>
      <c r="F343" s="324">
        <f>SUM(F334)</f>
        <v>60</v>
      </c>
      <c r="G343" s="322">
        <f>SUM(P164:R164)</f>
        <v>60</v>
      </c>
      <c r="H343" s="588">
        <v>60</v>
      </c>
      <c r="I343" s="323">
        <v>60</v>
      </c>
      <c r="J343" s="2"/>
      <c r="K343" s="6"/>
      <c r="L343" s="6"/>
      <c r="M343" s="9"/>
      <c r="N343" s="9"/>
      <c r="O343" s="9"/>
      <c r="P343" s="9"/>
      <c r="Q343" s="9"/>
      <c r="R343" s="9"/>
    </row>
    <row r="344" spans="1:21">
      <c r="A344" s="317" t="s">
        <v>68</v>
      </c>
      <c r="B344" s="318">
        <f>SUM(B340:B343)</f>
        <v>68</v>
      </c>
      <c r="C344" s="17">
        <f>SUM(C340:C343)</f>
        <v>46</v>
      </c>
      <c r="D344" s="331">
        <f>SUM(D340:D343)</f>
        <v>6</v>
      </c>
      <c r="E344" s="915">
        <f>SUM(B344:D344)</f>
        <v>120</v>
      </c>
      <c r="F344" s="318">
        <f>SUM(F340:F343)</f>
        <v>660</v>
      </c>
      <c r="G344" s="17">
        <f>SUM(G340:G343)</f>
        <v>360</v>
      </c>
      <c r="H344" s="159">
        <f>SUM(H340:H343)</f>
        <v>90</v>
      </c>
      <c r="I344" s="654">
        <f>SUM(I340:I343)</f>
        <v>100</v>
      </c>
      <c r="K344" s="6"/>
      <c r="L344" s="6"/>
      <c r="M344" s="9"/>
      <c r="N344" s="9"/>
      <c r="O344" s="9"/>
      <c r="P344" s="9"/>
      <c r="Q344" s="9"/>
      <c r="R344" s="9"/>
    </row>
    <row r="345" spans="1:21" ht="15" customHeight="1" thickBot="1">
      <c r="A345" s="332" t="s">
        <v>69</v>
      </c>
      <c r="B345" s="333"/>
      <c r="C345" s="35"/>
      <c r="D345" s="334"/>
      <c r="E345" s="920"/>
      <c r="F345" s="935">
        <f>SUM(F344:I344)</f>
        <v>1210</v>
      </c>
      <c r="G345" s="936"/>
      <c r="H345" s="936"/>
      <c r="I345" s="937"/>
      <c r="K345" s="6"/>
      <c r="L345" s="6"/>
      <c r="M345" s="9"/>
      <c r="N345" s="9"/>
      <c r="O345" s="9"/>
      <c r="P345" s="9"/>
      <c r="Q345" s="9"/>
      <c r="R345" s="9"/>
    </row>
    <row r="346" spans="1:21" ht="15" customHeight="1" thickBot="1">
      <c r="A346" s="930" t="s">
        <v>90</v>
      </c>
      <c r="B346" s="931"/>
      <c r="C346" s="931"/>
      <c r="D346" s="931"/>
      <c r="E346" s="931"/>
      <c r="F346" s="931"/>
      <c r="G346" s="931"/>
      <c r="H346" s="931"/>
      <c r="I346" s="932"/>
      <c r="J346" s="315"/>
      <c r="K346" s="6"/>
      <c r="L346" s="6"/>
      <c r="M346" s="9"/>
      <c r="N346" s="9"/>
      <c r="O346" s="9"/>
      <c r="P346" s="9"/>
      <c r="Q346" s="9"/>
      <c r="R346" s="9"/>
    </row>
    <row r="347" spans="1:21" ht="14.25" customHeight="1">
      <c r="A347" s="589"/>
      <c r="B347" s="924" t="s">
        <v>60</v>
      </c>
      <c r="C347" s="925"/>
      <c r="D347" s="925"/>
      <c r="E347" s="926"/>
      <c r="F347" s="924" t="s">
        <v>61</v>
      </c>
      <c r="G347" s="938"/>
      <c r="H347" s="938"/>
      <c r="I347" s="939"/>
      <c r="K347" s="6"/>
      <c r="L347" s="6"/>
      <c r="M347" s="9"/>
      <c r="N347" s="9"/>
      <c r="O347" s="9"/>
      <c r="P347" s="9"/>
      <c r="Q347" s="9"/>
      <c r="R347" s="9"/>
    </row>
    <row r="348" spans="1:21">
      <c r="A348" s="317"/>
      <c r="B348" s="642" t="s">
        <v>62</v>
      </c>
      <c r="C348" s="643" t="s">
        <v>63</v>
      </c>
      <c r="D348" s="643" t="s">
        <v>64</v>
      </c>
      <c r="E348" s="644" t="s">
        <v>65</v>
      </c>
      <c r="F348" s="642" t="s">
        <v>62</v>
      </c>
      <c r="G348" s="643" t="s">
        <v>63</v>
      </c>
      <c r="H348" s="645" t="s">
        <v>64</v>
      </c>
      <c r="I348" s="644" t="s">
        <v>169</v>
      </c>
      <c r="K348" s="6"/>
      <c r="L348" s="6"/>
      <c r="M348" s="9"/>
      <c r="N348" s="9"/>
      <c r="O348" s="9"/>
      <c r="P348" s="9"/>
      <c r="Q348" s="9"/>
      <c r="R348" s="9"/>
    </row>
    <row r="349" spans="1:21">
      <c r="A349" s="319" t="s">
        <v>66</v>
      </c>
      <c r="B349" s="320">
        <f>SUM(B340)</f>
        <v>24</v>
      </c>
      <c r="C349" s="321">
        <f>SUM(F171,F178)</f>
        <v>6</v>
      </c>
      <c r="D349" s="322">
        <v>0</v>
      </c>
      <c r="E349" s="323">
        <f>SUM(B349:D349)</f>
        <v>30</v>
      </c>
      <c r="F349" s="324">
        <f>SUM(F340)</f>
        <v>255</v>
      </c>
      <c r="G349" s="322">
        <f>SUM(G187:I187)</f>
        <v>90</v>
      </c>
      <c r="H349" s="588">
        <v>0</v>
      </c>
      <c r="I349" s="323">
        <v>0</v>
      </c>
      <c r="J349" s="2"/>
      <c r="K349" s="6"/>
      <c r="L349" s="6"/>
      <c r="M349" s="9"/>
      <c r="N349" s="9"/>
      <c r="O349" s="9"/>
      <c r="P349" s="9"/>
      <c r="Q349" s="9"/>
      <c r="R349" s="9"/>
    </row>
    <row r="350" spans="1:21">
      <c r="A350" s="319" t="s">
        <v>67</v>
      </c>
      <c r="B350" s="325">
        <f>SUM(B341)</f>
        <v>21</v>
      </c>
      <c r="C350" s="326">
        <f>SUM(F176,F185)</f>
        <v>8</v>
      </c>
      <c r="D350" s="322">
        <v>2</v>
      </c>
      <c r="E350" s="323">
        <f>SUM(B350:D350)</f>
        <v>31</v>
      </c>
      <c r="F350" s="324">
        <f>SUM(F341)</f>
        <v>270</v>
      </c>
      <c r="G350" s="322">
        <f>SUM(J187:L187)</f>
        <v>60</v>
      </c>
      <c r="H350" s="588">
        <v>30</v>
      </c>
      <c r="I350" s="323">
        <v>40</v>
      </c>
      <c r="J350" s="2"/>
      <c r="K350" s="6"/>
      <c r="L350" s="6"/>
      <c r="M350" s="9"/>
      <c r="N350" s="9"/>
      <c r="O350" s="9"/>
      <c r="P350" s="9"/>
      <c r="Q350" s="9"/>
      <c r="R350" s="9"/>
    </row>
    <row r="351" spans="1:21">
      <c r="A351" s="319" t="s">
        <v>192</v>
      </c>
      <c r="B351" s="327">
        <f>SUM(B342)</f>
        <v>11</v>
      </c>
      <c r="C351" s="328">
        <f>SUM(F172,F173,F179,F180,F181,F182)</f>
        <v>22</v>
      </c>
      <c r="D351" s="322">
        <v>0</v>
      </c>
      <c r="E351" s="323">
        <f>SUM(B351:D351)</f>
        <v>33</v>
      </c>
      <c r="F351" s="324">
        <f>SUM(F342)</f>
        <v>75</v>
      </c>
      <c r="G351" s="322">
        <f>SUM(M187:O187)</f>
        <v>150</v>
      </c>
      <c r="H351" s="588">
        <v>0</v>
      </c>
      <c r="I351" s="323">
        <v>0</v>
      </c>
      <c r="J351" s="2"/>
      <c r="K351" s="6"/>
      <c r="L351" s="6"/>
      <c r="M351" s="9"/>
      <c r="N351" s="9"/>
      <c r="O351" s="9"/>
      <c r="P351" s="9"/>
      <c r="Q351" s="9"/>
      <c r="R351" s="9"/>
    </row>
    <row r="352" spans="1:21">
      <c r="A352" s="319" t="s">
        <v>193</v>
      </c>
      <c r="B352" s="329">
        <f>SUM(B343)</f>
        <v>12</v>
      </c>
      <c r="C352" s="358">
        <f>SUM(F174,F183,F184,F186)</f>
        <v>10</v>
      </c>
      <c r="D352" s="322">
        <v>4</v>
      </c>
      <c r="E352" s="323">
        <f>SUM(B352:D352)</f>
        <v>26</v>
      </c>
      <c r="F352" s="324">
        <f>SUM(F343)</f>
        <v>60</v>
      </c>
      <c r="G352" s="322">
        <f>SUM(P187:R187)</f>
        <v>60</v>
      </c>
      <c r="H352" s="588">
        <v>60</v>
      </c>
      <c r="I352" s="323">
        <v>60</v>
      </c>
      <c r="J352" s="2"/>
      <c r="K352" s="6"/>
      <c r="L352" s="6"/>
      <c r="M352" s="9"/>
      <c r="N352" s="9"/>
      <c r="O352" s="9"/>
      <c r="P352" s="9"/>
      <c r="Q352" s="9"/>
      <c r="R352" s="9"/>
    </row>
    <row r="353" spans="1:18">
      <c r="A353" s="317" t="s">
        <v>68</v>
      </c>
      <c r="B353" s="318">
        <f>SUM(B349:B352)</f>
        <v>68</v>
      </c>
      <c r="C353" s="17">
        <f>SUM(C349:C352)</f>
        <v>46</v>
      </c>
      <c r="D353" s="331">
        <f>SUM(D349:D352)</f>
        <v>6</v>
      </c>
      <c r="E353" s="915">
        <f>SUM(B353:D353)</f>
        <v>120</v>
      </c>
      <c r="F353" s="318">
        <f>SUM(F349:F352)</f>
        <v>660</v>
      </c>
      <c r="G353" s="17">
        <f>SUM(G349:G352)</f>
        <v>360</v>
      </c>
      <c r="H353" s="159">
        <f>SUM(H349:H352)</f>
        <v>90</v>
      </c>
      <c r="I353" s="654">
        <f>SUM(I349:I352)</f>
        <v>100</v>
      </c>
      <c r="K353" s="6"/>
      <c r="L353" s="6"/>
      <c r="M353" s="9"/>
      <c r="N353" s="9"/>
      <c r="O353" s="9"/>
      <c r="P353" s="9"/>
      <c r="Q353" s="9"/>
      <c r="R353" s="9"/>
    </row>
    <row r="354" spans="1:18" ht="15" customHeight="1" thickBot="1">
      <c r="A354" s="590" t="s">
        <v>69</v>
      </c>
      <c r="B354" s="591"/>
      <c r="C354" s="646"/>
      <c r="D354" s="592"/>
      <c r="E354" s="916"/>
      <c r="F354" s="935">
        <f>SUM(F353:I353)</f>
        <v>1210</v>
      </c>
      <c r="G354" s="936"/>
      <c r="H354" s="936"/>
      <c r="I354" s="937"/>
      <c r="K354" s="6"/>
      <c r="L354" s="6"/>
      <c r="M354" s="9"/>
      <c r="N354" s="9"/>
      <c r="O354" s="9"/>
      <c r="P354" s="9"/>
      <c r="Q354" s="9"/>
      <c r="R354" s="9"/>
    </row>
    <row r="355" spans="1:18" ht="15" customHeight="1" thickBot="1">
      <c r="A355" s="921" t="s">
        <v>91</v>
      </c>
      <c r="B355" s="922"/>
      <c r="C355" s="922"/>
      <c r="D355" s="922"/>
      <c r="E355" s="922"/>
      <c r="F355" s="922"/>
      <c r="G355" s="922"/>
      <c r="H355" s="922"/>
      <c r="I355" s="923"/>
      <c r="J355" s="315"/>
      <c r="K355" s="6"/>
      <c r="L355" s="6"/>
      <c r="M355" s="9"/>
      <c r="N355" s="9"/>
      <c r="O355" s="9"/>
      <c r="P355" s="9"/>
      <c r="Q355" s="9"/>
      <c r="R355" s="9"/>
    </row>
    <row r="356" spans="1:18" ht="14.25" customHeight="1">
      <c r="A356" s="316"/>
      <c r="B356" s="917" t="s">
        <v>60</v>
      </c>
      <c r="C356" s="918"/>
      <c r="D356" s="918"/>
      <c r="E356" s="919"/>
      <c r="F356" s="917" t="s">
        <v>61</v>
      </c>
      <c r="G356" s="933"/>
      <c r="H356" s="933"/>
      <c r="I356" s="934"/>
      <c r="K356" s="6"/>
      <c r="L356" s="6"/>
      <c r="M356" s="9"/>
      <c r="N356" s="9"/>
      <c r="O356" s="9"/>
      <c r="P356" s="9"/>
      <c r="Q356" s="9"/>
      <c r="R356" s="9"/>
    </row>
    <row r="357" spans="1:18">
      <c r="A357" s="317"/>
      <c r="B357" s="642" t="s">
        <v>62</v>
      </c>
      <c r="C357" s="643" t="s">
        <v>63</v>
      </c>
      <c r="D357" s="643" t="s">
        <v>64</v>
      </c>
      <c r="E357" s="644" t="s">
        <v>65</v>
      </c>
      <c r="F357" s="642" t="s">
        <v>62</v>
      </c>
      <c r="G357" s="643" t="s">
        <v>63</v>
      </c>
      <c r="H357" s="645" t="s">
        <v>64</v>
      </c>
      <c r="I357" s="644" t="s">
        <v>169</v>
      </c>
      <c r="K357" s="6"/>
      <c r="L357" s="6"/>
      <c r="M357" s="9"/>
      <c r="N357" s="9"/>
      <c r="O357" s="9"/>
      <c r="P357" s="9"/>
      <c r="Q357" s="9"/>
      <c r="R357" s="9"/>
    </row>
    <row r="358" spans="1:18">
      <c r="A358" s="319" t="s">
        <v>66</v>
      </c>
      <c r="B358" s="320">
        <f>SUM(B349)</f>
        <v>24</v>
      </c>
      <c r="C358" s="321">
        <f>SUM(F194,)</f>
        <v>6</v>
      </c>
      <c r="D358" s="322">
        <v>0</v>
      </c>
      <c r="E358" s="323">
        <f>SUM(B358:D358)</f>
        <v>30</v>
      </c>
      <c r="F358" s="324">
        <f>SUM(F349)</f>
        <v>255</v>
      </c>
      <c r="G358" s="322">
        <f>SUM(G210:I210)</f>
        <v>45</v>
      </c>
      <c r="H358" s="588">
        <v>0</v>
      </c>
      <c r="I358" s="323">
        <v>0</v>
      </c>
      <c r="J358" s="2"/>
      <c r="K358" s="6"/>
      <c r="L358" s="6"/>
      <c r="M358" s="9"/>
      <c r="N358" s="9"/>
      <c r="O358" s="9"/>
      <c r="P358" s="9"/>
      <c r="Q358" s="9"/>
      <c r="R358" s="9"/>
    </row>
    <row r="359" spans="1:18">
      <c r="A359" s="319" t="s">
        <v>67</v>
      </c>
      <c r="B359" s="325">
        <f>SUM(B350)</f>
        <v>21</v>
      </c>
      <c r="C359" s="326">
        <f>SUM(F195,F199,F202,F208)</f>
        <v>8</v>
      </c>
      <c r="D359" s="322">
        <v>2</v>
      </c>
      <c r="E359" s="323">
        <f>SUM(B359:D359)</f>
        <v>31</v>
      </c>
      <c r="F359" s="324">
        <f>SUM(F350)</f>
        <v>270</v>
      </c>
      <c r="G359" s="322">
        <f>SUM(J210:L210)</f>
        <v>105</v>
      </c>
      <c r="H359" s="588">
        <v>30</v>
      </c>
      <c r="I359" s="323">
        <v>40</v>
      </c>
      <c r="J359" s="2"/>
      <c r="K359" s="6"/>
      <c r="L359" s="6"/>
      <c r="M359" s="9"/>
      <c r="N359" s="9"/>
      <c r="O359" s="9"/>
      <c r="P359" s="9"/>
      <c r="Q359" s="9"/>
      <c r="R359" s="9"/>
    </row>
    <row r="360" spans="1:18">
      <c r="A360" s="319" t="s">
        <v>192</v>
      </c>
      <c r="B360" s="327">
        <f>SUM(B351)</f>
        <v>11</v>
      </c>
      <c r="C360" s="328">
        <f>SUM(F196,F200,F203,F204,F205)</f>
        <v>22</v>
      </c>
      <c r="D360" s="322">
        <v>0</v>
      </c>
      <c r="E360" s="323">
        <f>SUM(B360:D360)</f>
        <v>33</v>
      </c>
      <c r="F360" s="324">
        <f>SUM(F351)</f>
        <v>75</v>
      </c>
      <c r="G360" s="322">
        <f>SUM(M210:O210)</f>
        <v>165</v>
      </c>
      <c r="H360" s="588">
        <v>0</v>
      </c>
      <c r="I360" s="323">
        <v>0</v>
      </c>
      <c r="J360" s="2"/>
      <c r="K360" s="6"/>
      <c r="L360" s="6"/>
      <c r="M360" s="9"/>
      <c r="N360" s="9"/>
      <c r="O360" s="9"/>
      <c r="P360" s="9"/>
      <c r="Q360" s="9"/>
      <c r="R360" s="9"/>
    </row>
    <row r="361" spans="1:18">
      <c r="A361" s="319" t="s">
        <v>193</v>
      </c>
      <c r="B361" s="329">
        <f>SUM(B352)</f>
        <v>12</v>
      </c>
      <c r="C361" s="330">
        <f>SUM(F197,F206,F207,F209)</f>
        <v>10</v>
      </c>
      <c r="D361" s="322">
        <v>4</v>
      </c>
      <c r="E361" s="323">
        <f>SUM(B361:D361)</f>
        <v>26</v>
      </c>
      <c r="F361" s="324">
        <f>SUM(F352)</f>
        <v>60</v>
      </c>
      <c r="G361" s="322">
        <f>SUM(P210:R210)</f>
        <v>45</v>
      </c>
      <c r="H361" s="588">
        <v>60</v>
      </c>
      <c r="I361" s="323">
        <v>60</v>
      </c>
      <c r="J361" s="2"/>
      <c r="K361" s="6"/>
      <c r="L361" s="6"/>
      <c r="M361" s="9"/>
      <c r="N361" s="9"/>
      <c r="O361" s="9"/>
      <c r="P361" s="9"/>
      <c r="Q361" s="9"/>
      <c r="R361" s="9"/>
    </row>
    <row r="362" spans="1:18">
      <c r="A362" s="317" t="s">
        <v>68</v>
      </c>
      <c r="B362" s="318">
        <f>SUM(B358:B361)</f>
        <v>68</v>
      </c>
      <c r="C362" s="17">
        <f>SUM(C358:C361)</f>
        <v>46</v>
      </c>
      <c r="D362" s="331">
        <f>SUM(D358:D361)</f>
        <v>6</v>
      </c>
      <c r="E362" s="915">
        <f>SUM(B362:D362)</f>
        <v>120</v>
      </c>
      <c r="F362" s="318">
        <f>SUM(F358:F361)</f>
        <v>660</v>
      </c>
      <c r="G362" s="17">
        <f>SUM(G358:G361)</f>
        <v>360</v>
      </c>
      <c r="H362" s="159">
        <f>SUM(H358:H361)</f>
        <v>90</v>
      </c>
      <c r="I362" s="654">
        <f>SUM(I358:I361)</f>
        <v>100</v>
      </c>
      <c r="K362" s="6"/>
      <c r="L362" s="6"/>
      <c r="M362" s="9"/>
      <c r="N362" s="9"/>
      <c r="O362" s="9"/>
      <c r="P362" s="9"/>
      <c r="Q362" s="9"/>
      <c r="R362" s="9"/>
    </row>
    <row r="363" spans="1:18" ht="15" customHeight="1" thickBot="1">
      <c r="A363" s="590" t="s">
        <v>69</v>
      </c>
      <c r="B363" s="591"/>
      <c r="C363" s="646"/>
      <c r="D363" s="592"/>
      <c r="E363" s="916"/>
      <c r="F363" s="935">
        <f>SUM(F362:I362)</f>
        <v>1210</v>
      </c>
      <c r="G363" s="936"/>
      <c r="H363" s="936"/>
      <c r="I363" s="937"/>
      <c r="K363" s="6"/>
      <c r="L363" s="6"/>
      <c r="M363" s="9"/>
      <c r="N363" s="9"/>
      <c r="O363" s="9"/>
      <c r="P363" s="9"/>
      <c r="Q363" s="9"/>
      <c r="R363" s="9"/>
    </row>
    <row r="364" spans="1:18" ht="15" customHeight="1" thickBot="1">
      <c r="A364" s="961" t="s">
        <v>164</v>
      </c>
      <c r="B364" s="962"/>
      <c r="C364" s="962"/>
      <c r="D364" s="962"/>
      <c r="E364" s="962"/>
      <c r="F364" s="962"/>
      <c r="G364" s="962"/>
      <c r="H364" s="962"/>
      <c r="I364" s="963"/>
      <c r="J364" s="315"/>
      <c r="K364" s="6"/>
      <c r="L364" s="6"/>
      <c r="M364" s="9"/>
      <c r="N364" s="9"/>
      <c r="O364" s="9"/>
      <c r="P364" s="9"/>
      <c r="Q364" s="9"/>
      <c r="R364" s="9"/>
    </row>
    <row r="365" spans="1:18" ht="14.25" customHeight="1">
      <c r="A365" s="589"/>
      <c r="B365" s="924" t="s">
        <v>60</v>
      </c>
      <c r="C365" s="925"/>
      <c r="D365" s="925"/>
      <c r="E365" s="926"/>
      <c r="F365" s="924" t="s">
        <v>61</v>
      </c>
      <c r="G365" s="938"/>
      <c r="H365" s="938"/>
      <c r="I365" s="939"/>
      <c r="K365" s="6"/>
      <c r="L365" s="6"/>
      <c r="M365" s="9"/>
      <c r="N365" s="9"/>
      <c r="O365" s="9"/>
      <c r="P365" s="9"/>
      <c r="Q365" s="9"/>
      <c r="R365" s="9"/>
    </row>
    <row r="366" spans="1:18">
      <c r="A366" s="317"/>
      <c r="B366" s="642" t="s">
        <v>62</v>
      </c>
      <c r="C366" s="643" t="s">
        <v>63</v>
      </c>
      <c r="D366" s="643" t="s">
        <v>64</v>
      </c>
      <c r="E366" s="644" t="s">
        <v>65</v>
      </c>
      <c r="F366" s="642" t="s">
        <v>62</v>
      </c>
      <c r="G366" s="643" t="s">
        <v>63</v>
      </c>
      <c r="H366" s="645" t="s">
        <v>64</v>
      </c>
      <c r="I366" s="644" t="s">
        <v>169</v>
      </c>
      <c r="K366" s="6"/>
      <c r="L366" s="6"/>
      <c r="M366" s="9"/>
      <c r="N366" s="9"/>
      <c r="O366" s="9"/>
      <c r="P366" s="9"/>
      <c r="Q366" s="9"/>
      <c r="R366" s="9"/>
    </row>
    <row r="367" spans="1:18">
      <c r="A367" s="319" t="s">
        <v>66</v>
      </c>
      <c r="B367" s="320">
        <f>SUM(B358)</f>
        <v>24</v>
      </c>
      <c r="C367" s="321">
        <f>SUM(F216,F217,F218)</f>
        <v>6</v>
      </c>
      <c r="D367" s="322">
        <v>0</v>
      </c>
      <c r="E367" s="323">
        <f>SUM(B367:D367)</f>
        <v>30</v>
      </c>
      <c r="F367" s="324">
        <f>SUM(F358)</f>
        <v>255</v>
      </c>
      <c r="G367" s="322">
        <f>SUM(G230:I230)</f>
        <v>90</v>
      </c>
      <c r="H367" s="588">
        <v>0</v>
      </c>
      <c r="I367" s="323">
        <v>0</v>
      </c>
      <c r="J367" s="2"/>
      <c r="K367" s="6"/>
      <c r="L367" s="6"/>
      <c r="M367" s="9"/>
      <c r="N367" s="9"/>
      <c r="O367" s="9"/>
      <c r="P367" s="9"/>
      <c r="Q367" s="9"/>
      <c r="R367" s="9"/>
    </row>
    <row r="368" spans="1:18">
      <c r="A368" s="319" t="s">
        <v>67</v>
      </c>
      <c r="B368" s="325">
        <f>SUM(B359)</f>
        <v>21</v>
      </c>
      <c r="C368" s="326">
        <f>SUM(F219,F220,F228)</f>
        <v>8</v>
      </c>
      <c r="D368" s="322">
        <v>2</v>
      </c>
      <c r="E368" s="323">
        <f>SUM(B368:D368)</f>
        <v>31</v>
      </c>
      <c r="F368" s="324">
        <f>SUM(F359)</f>
        <v>270</v>
      </c>
      <c r="G368" s="322">
        <f>SUM(J230:L230)</f>
        <v>90</v>
      </c>
      <c r="H368" s="588">
        <v>30</v>
      </c>
      <c r="I368" s="323">
        <v>40</v>
      </c>
      <c r="J368" s="2"/>
      <c r="K368" s="6"/>
      <c r="L368" s="6"/>
      <c r="M368" s="9"/>
      <c r="N368" s="9"/>
      <c r="O368" s="9"/>
      <c r="P368" s="9"/>
      <c r="Q368" s="9"/>
      <c r="R368" s="9"/>
    </row>
    <row r="369" spans="1:18">
      <c r="A369" s="319" t="s">
        <v>192</v>
      </c>
      <c r="B369" s="327">
        <f>SUM(B360)</f>
        <v>11</v>
      </c>
      <c r="C369" s="328">
        <f>SUM(F221,F222,F223,F224)</f>
        <v>22</v>
      </c>
      <c r="D369" s="322">
        <v>0</v>
      </c>
      <c r="E369" s="323">
        <f>SUM(B369:D369)</f>
        <v>33</v>
      </c>
      <c r="F369" s="324">
        <f>SUM(F360)</f>
        <v>75</v>
      </c>
      <c r="G369" s="322">
        <f>SUM(M230:O230)</f>
        <v>150</v>
      </c>
      <c r="H369" s="588">
        <v>0</v>
      </c>
      <c r="I369" s="323">
        <v>0</v>
      </c>
      <c r="J369" s="2"/>
      <c r="K369" s="6"/>
      <c r="L369" s="6"/>
      <c r="M369" s="9"/>
      <c r="N369" s="9"/>
      <c r="O369" s="9"/>
      <c r="P369" s="9"/>
      <c r="Q369" s="9"/>
      <c r="R369" s="9"/>
    </row>
    <row r="370" spans="1:18">
      <c r="A370" s="319" t="s">
        <v>193</v>
      </c>
      <c r="B370" s="329">
        <f>SUM(B361)</f>
        <v>12</v>
      </c>
      <c r="C370" s="330">
        <f>SUM(F225,F226,F227,F229)</f>
        <v>10</v>
      </c>
      <c r="D370" s="322">
        <v>4</v>
      </c>
      <c r="E370" s="323">
        <f>SUM(B370:D370)</f>
        <v>26</v>
      </c>
      <c r="F370" s="324">
        <f>SUM(F361)</f>
        <v>60</v>
      </c>
      <c r="G370" s="322">
        <f>SUM(P230:R230)</f>
        <v>60</v>
      </c>
      <c r="H370" s="588">
        <v>60</v>
      </c>
      <c r="I370" s="323">
        <v>60</v>
      </c>
      <c r="J370" s="2"/>
      <c r="K370" s="6"/>
      <c r="L370" s="6"/>
      <c r="M370" s="9"/>
      <c r="N370" s="9"/>
      <c r="O370" s="9"/>
      <c r="P370" s="9"/>
      <c r="Q370" s="9"/>
      <c r="R370" s="9"/>
    </row>
    <row r="371" spans="1:18">
      <c r="A371" s="317" t="s">
        <v>68</v>
      </c>
      <c r="B371" s="318">
        <f>SUM(B367:B370)</f>
        <v>68</v>
      </c>
      <c r="C371" s="17">
        <f>SUM(C367:C370)</f>
        <v>46</v>
      </c>
      <c r="D371" s="331">
        <f>SUM(D367:D370)</f>
        <v>6</v>
      </c>
      <c r="E371" s="915">
        <f>SUM(B371:D371)</f>
        <v>120</v>
      </c>
      <c r="F371" s="318">
        <f>SUM(F367:F370)</f>
        <v>660</v>
      </c>
      <c r="G371" s="17">
        <f>SUM(G367:G370)</f>
        <v>390</v>
      </c>
      <c r="H371" s="159">
        <f>SUM(H367:H370)</f>
        <v>90</v>
      </c>
      <c r="I371" s="654">
        <f>SUM(I367:I370)</f>
        <v>100</v>
      </c>
      <c r="K371" s="6"/>
      <c r="L371" s="6"/>
      <c r="M371" s="9"/>
      <c r="N371" s="9"/>
      <c r="O371" s="9"/>
      <c r="P371" s="9"/>
      <c r="Q371" s="9"/>
      <c r="R371" s="9"/>
    </row>
    <row r="372" spans="1:18" ht="15" customHeight="1" thickBot="1">
      <c r="A372" s="590" t="s">
        <v>69</v>
      </c>
      <c r="B372" s="591"/>
      <c r="C372" s="646"/>
      <c r="D372" s="592"/>
      <c r="E372" s="916"/>
      <c r="F372" s="935">
        <f>SUM(F371:I371)</f>
        <v>1240</v>
      </c>
      <c r="G372" s="936"/>
      <c r="H372" s="936"/>
      <c r="I372" s="937"/>
      <c r="K372" s="6"/>
      <c r="L372" s="6"/>
      <c r="M372" s="9"/>
      <c r="N372" s="9"/>
      <c r="O372" s="9"/>
      <c r="P372" s="9"/>
      <c r="Q372" s="9"/>
      <c r="R372" s="9"/>
    </row>
    <row r="373" spans="1:18" ht="15" customHeight="1" thickBot="1">
      <c r="A373" s="961" t="s">
        <v>165</v>
      </c>
      <c r="B373" s="962"/>
      <c r="C373" s="962"/>
      <c r="D373" s="962"/>
      <c r="E373" s="962"/>
      <c r="F373" s="962"/>
      <c r="G373" s="962"/>
      <c r="H373" s="962"/>
      <c r="I373" s="963"/>
      <c r="J373" s="315"/>
      <c r="K373" s="6"/>
      <c r="L373" s="6"/>
      <c r="M373" s="9"/>
      <c r="N373" s="9"/>
      <c r="O373" s="9"/>
      <c r="P373" s="9"/>
      <c r="Q373" s="9"/>
      <c r="R373" s="9"/>
    </row>
    <row r="374" spans="1:18" ht="14.25" customHeight="1">
      <c r="A374" s="589"/>
      <c r="B374" s="924" t="s">
        <v>60</v>
      </c>
      <c r="C374" s="925"/>
      <c r="D374" s="925"/>
      <c r="E374" s="926"/>
      <c r="F374" s="924" t="s">
        <v>61</v>
      </c>
      <c r="G374" s="938"/>
      <c r="H374" s="938"/>
      <c r="I374" s="939"/>
      <c r="K374" s="6"/>
      <c r="L374" s="6"/>
      <c r="M374" s="9"/>
      <c r="N374" s="9"/>
      <c r="O374" s="9"/>
      <c r="P374" s="9"/>
      <c r="Q374" s="9"/>
      <c r="R374" s="9"/>
    </row>
    <row r="375" spans="1:18">
      <c r="A375" s="317"/>
      <c r="B375" s="642" t="s">
        <v>62</v>
      </c>
      <c r="C375" s="643" t="s">
        <v>63</v>
      </c>
      <c r="D375" s="643" t="s">
        <v>64</v>
      </c>
      <c r="E375" s="644" t="s">
        <v>65</v>
      </c>
      <c r="F375" s="642" t="s">
        <v>62</v>
      </c>
      <c r="G375" s="643" t="s">
        <v>63</v>
      </c>
      <c r="H375" s="645" t="s">
        <v>64</v>
      </c>
      <c r="I375" s="644" t="s">
        <v>169</v>
      </c>
      <c r="K375" s="6"/>
      <c r="L375" s="6"/>
      <c r="M375" s="9"/>
      <c r="N375" s="9"/>
      <c r="O375" s="9"/>
      <c r="P375" s="9"/>
      <c r="Q375" s="9"/>
      <c r="R375" s="9"/>
    </row>
    <row r="376" spans="1:18">
      <c r="A376" s="319" t="s">
        <v>66</v>
      </c>
      <c r="B376" s="320">
        <f>SUM(B358)</f>
        <v>24</v>
      </c>
      <c r="C376" s="321">
        <f>SUM(F236,F237)</f>
        <v>6</v>
      </c>
      <c r="D376" s="322">
        <v>0</v>
      </c>
      <c r="E376" s="323">
        <f>SUM(B376:D376)</f>
        <v>30</v>
      </c>
      <c r="F376" s="324">
        <f>SUM(F358)</f>
        <v>255</v>
      </c>
      <c r="G376" s="322">
        <f>SUM(G236:I237)</f>
        <v>60</v>
      </c>
      <c r="H376" s="588">
        <v>0</v>
      </c>
      <c r="I376" s="323">
        <v>0</v>
      </c>
      <c r="J376" s="2"/>
      <c r="K376" s="6"/>
      <c r="L376" s="6"/>
      <c r="M376" s="9"/>
      <c r="N376" s="9"/>
      <c r="O376" s="9"/>
      <c r="P376" s="9"/>
      <c r="Q376" s="9"/>
      <c r="R376" s="9"/>
    </row>
    <row r="377" spans="1:18">
      <c r="A377" s="319" t="s">
        <v>67</v>
      </c>
      <c r="B377" s="325">
        <f>SUM(B359)</f>
        <v>21</v>
      </c>
      <c r="C377" s="326">
        <f>SUM(F238,F239,F240,F250)</f>
        <v>8</v>
      </c>
      <c r="D377" s="322">
        <v>2</v>
      </c>
      <c r="E377" s="323">
        <f>SUM(B377:D377)</f>
        <v>31</v>
      </c>
      <c r="F377" s="324">
        <f>SUM(F359)</f>
        <v>270</v>
      </c>
      <c r="G377" s="322">
        <f>SUM(J238:L240)</f>
        <v>75</v>
      </c>
      <c r="H377" s="588">
        <v>30</v>
      </c>
      <c r="I377" s="323">
        <v>20</v>
      </c>
      <c r="J377" s="2"/>
      <c r="K377" s="6"/>
      <c r="L377" s="6"/>
      <c r="M377" s="9"/>
      <c r="N377" s="9"/>
      <c r="O377" s="9"/>
      <c r="P377" s="9"/>
      <c r="Q377" s="9"/>
      <c r="R377" s="9"/>
    </row>
    <row r="378" spans="1:18">
      <c r="A378" s="319" t="s">
        <v>192</v>
      </c>
      <c r="B378" s="327">
        <f>SUM(B360)</f>
        <v>11</v>
      </c>
      <c r="C378" s="328">
        <f>SUM(F241,F242,F243,F244,F245,F246)</f>
        <v>22</v>
      </c>
      <c r="D378" s="322">
        <v>0</v>
      </c>
      <c r="E378" s="323">
        <f>SUM(B378:D378)</f>
        <v>33</v>
      </c>
      <c r="F378" s="324">
        <f>SUM(F360)</f>
        <v>75</v>
      </c>
      <c r="G378" s="322">
        <f>SUM(M241:O246)</f>
        <v>165</v>
      </c>
      <c r="H378" s="588">
        <v>0</v>
      </c>
      <c r="I378" s="323">
        <v>0</v>
      </c>
      <c r="J378" s="2"/>
      <c r="K378" s="6"/>
      <c r="L378" s="6"/>
      <c r="M378" s="9"/>
      <c r="N378" s="9"/>
      <c r="O378" s="9"/>
      <c r="P378" s="9"/>
      <c r="Q378" s="9"/>
      <c r="R378" s="9"/>
    </row>
    <row r="379" spans="1:18">
      <c r="A379" s="319" t="s">
        <v>193</v>
      </c>
      <c r="B379" s="329">
        <f>SUM(B361)</f>
        <v>12</v>
      </c>
      <c r="C379" s="330">
        <f>SUM(F247,F248,F249,F251,F252)</f>
        <v>10</v>
      </c>
      <c r="D379" s="322">
        <v>4</v>
      </c>
      <c r="E379" s="323">
        <f>SUM(B379:D379)</f>
        <v>26</v>
      </c>
      <c r="F379" s="324">
        <f>SUM(F361)</f>
        <v>60</v>
      </c>
      <c r="G379" s="322">
        <f>SUM(P247:R249)</f>
        <v>75</v>
      </c>
      <c r="H379" s="588">
        <v>60</v>
      </c>
      <c r="I379" s="323">
        <v>80</v>
      </c>
      <c r="J379" s="2"/>
      <c r="K379" s="6"/>
      <c r="L379" s="6"/>
      <c r="M379" s="9"/>
      <c r="N379" s="9"/>
      <c r="O379" s="9"/>
      <c r="P379" s="9"/>
      <c r="Q379" s="9"/>
      <c r="R379" s="9"/>
    </row>
    <row r="380" spans="1:18">
      <c r="A380" s="317" t="s">
        <v>68</v>
      </c>
      <c r="B380" s="318">
        <f>SUM(B376:B379)</f>
        <v>68</v>
      </c>
      <c r="C380" s="17">
        <f>SUM(C376:C379)</f>
        <v>46</v>
      </c>
      <c r="D380" s="331">
        <f>SUM(D376:D379)</f>
        <v>6</v>
      </c>
      <c r="E380" s="915">
        <f>SUM(B380:D380)</f>
        <v>120</v>
      </c>
      <c r="F380" s="318">
        <f>SUM(F376:F379)</f>
        <v>660</v>
      </c>
      <c r="G380" s="17">
        <f>SUM(G376:G379)</f>
        <v>375</v>
      </c>
      <c r="H380" s="159">
        <f>SUM(H376:H379)</f>
        <v>90</v>
      </c>
      <c r="I380" s="654">
        <f>SUM(I376:I379)</f>
        <v>100</v>
      </c>
      <c r="K380" s="6"/>
      <c r="L380" s="6"/>
      <c r="M380" s="9"/>
      <c r="N380" s="9"/>
      <c r="O380" s="9"/>
      <c r="P380" s="9"/>
      <c r="Q380" s="9"/>
      <c r="R380" s="9"/>
    </row>
    <row r="381" spans="1:18" ht="15" customHeight="1" thickBot="1">
      <c r="A381" s="590" t="s">
        <v>69</v>
      </c>
      <c r="B381" s="591"/>
      <c r="C381" s="646"/>
      <c r="D381" s="592"/>
      <c r="E381" s="916"/>
      <c r="F381" s="935">
        <f>SUM(F380:I380)</f>
        <v>1225</v>
      </c>
      <c r="G381" s="936"/>
      <c r="H381" s="936"/>
      <c r="I381" s="937"/>
      <c r="K381" s="6"/>
      <c r="L381" s="6"/>
      <c r="M381" s="9"/>
      <c r="N381" s="9"/>
      <c r="O381" s="9"/>
      <c r="P381" s="9"/>
      <c r="Q381" s="9"/>
      <c r="R381" s="9"/>
    </row>
    <row r="382" spans="1:18" ht="15" customHeight="1" thickBot="1">
      <c r="A382" s="961" t="s">
        <v>155</v>
      </c>
      <c r="B382" s="962"/>
      <c r="C382" s="962"/>
      <c r="D382" s="962"/>
      <c r="E382" s="962"/>
      <c r="F382" s="962"/>
      <c r="G382" s="962"/>
      <c r="H382" s="962"/>
      <c r="I382" s="963"/>
    </row>
    <row r="383" spans="1:18" ht="14.25" customHeight="1">
      <c r="A383" s="589"/>
      <c r="B383" s="924" t="s">
        <v>60</v>
      </c>
      <c r="C383" s="925"/>
      <c r="D383" s="925"/>
      <c r="E383" s="926"/>
      <c r="F383" s="924" t="s">
        <v>61</v>
      </c>
      <c r="G383" s="938"/>
      <c r="H383" s="938"/>
      <c r="I383" s="939"/>
    </row>
    <row r="384" spans="1:18">
      <c r="A384" s="317"/>
      <c r="B384" s="642" t="s">
        <v>62</v>
      </c>
      <c r="C384" s="643" t="s">
        <v>63</v>
      </c>
      <c r="D384" s="643" t="s">
        <v>64</v>
      </c>
      <c r="E384" s="644" t="s">
        <v>65</v>
      </c>
      <c r="F384" s="642" t="s">
        <v>62</v>
      </c>
      <c r="G384" s="643" t="s">
        <v>63</v>
      </c>
      <c r="H384" s="645" t="s">
        <v>64</v>
      </c>
      <c r="I384" s="644" t="s">
        <v>169</v>
      </c>
    </row>
    <row r="385" spans="1:9">
      <c r="A385" s="319" t="s">
        <v>66</v>
      </c>
      <c r="B385" s="320">
        <f>SUM(B376)</f>
        <v>24</v>
      </c>
      <c r="C385" s="321">
        <f>SUM(F259,F260)</f>
        <v>6</v>
      </c>
      <c r="D385" s="322">
        <v>0</v>
      </c>
      <c r="E385" s="323">
        <f>SUM(B385:D385)</f>
        <v>30</v>
      </c>
      <c r="F385" s="324">
        <f>SUM(F376)</f>
        <v>255</v>
      </c>
      <c r="G385" s="322">
        <f>SUM(G273:I273)</f>
        <v>75</v>
      </c>
      <c r="H385" s="588">
        <v>0</v>
      </c>
      <c r="I385" s="323">
        <v>0</v>
      </c>
    </row>
    <row r="386" spans="1:9">
      <c r="A386" s="319" t="s">
        <v>67</v>
      </c>
      <c r="B386" s="325">
        <f>SUM(B377)</f>
        <v>21</v>
      </c>
      <c r="C386" s="326">
        <f>SUM(F261,F262,F271)</f>
        <v>8</v>
      </c>
      <c r="D386" s="322">
        <v>2</v>
      </c>
      <c r="E386" s="323">
        <f>SUM(B386:D386)</f>
        <v>31</v>
      </c>
      <c r="F386" s="324">
        <f>SUM(F377)</f>
        <v>270</v>
      </c>
      <c r="G386" s="322">
        <f>SUM(J273:L273)</f>
        <v>60</v>
      </c>
      <c r="H386" s="588">
        <v>30</v>
      </c>
      <c r="I386" s="323">
        <v>40</v>
      </c>
    </row>
    <row r="387" spans="1:9">
      <c r="A387" s="319" t="s">
        <v>192</v>
      </c>
      <c r="B387" s="327">
        <f>SUM(B378)</f>
        <v>11</v>
      </c>
      <c r="C387" s="328">
        <f>SUM(F263,F264,F265,F266,F267,F268)</f>
        <v>24</v>
      </c>
      <c r="D387" s="322">
        <v>0</v>
      </c>
      <c r="E387" s="323">
        <f>SUM(B387:D387)</f>
        <v>35</v>
      </c>
      <c r="F387" s="324">
        <f>SUM(F378)</f>
        <v>75</v>
      </c>
      <c r="G387" s="322">
        <f>SUM(M273:O273)</f>
        <v>165</v>
      </c>
      <c r="H387" s="588">
        <v>0</v>
      </c>
      <c r="I387" s="323">
        <v>0</v>
      </c>
    </row>
    <row r="388" spans="1:9">
      <c r="A388" s="319" t="s">
        <v>193</v>
      </c>
      <c r="B388" s="329">
        <f>SUM(B379)</f>
        <v>12</v>
      </c>
      <c r="C388" s="330">
        <f>SUM(F269,F270,F272)</f>
        <v>8</v>
      </c>
      <c r="D388" s="322">
        <v>4</v>
      </c>
      <c r="E388" s="323">
        <f>SUM(B388:D388)</f>
        <v>24</v>
      </c>
      <c r="F388" s="324">
        <f>SUM(F379)</f>
        <v>60</v>
      </c>
      <c r="G388" s="322">
        <f>SUM(P273:R273)</f>
        <v>60</v>
      </c>
      <c r="H388" s="588">
        <v>60</v>
      </c>
      <c r="I388" s="323">
        <v>60</v>
      </c>
    </row>
    <row r="389" spans="1:9">
      <c r="A389" s="317" t="s">
        <v>68</v>
      </c>
      <c r="B389" s="318">
        <f>SUM(B385:B388)</f>
        <v>68</v>
      </c>
      <c r="C389" s="17">
        <f>SUM(C385:C388)</f>
        <v>46</v>
      </c>
      <c r="D389" s="331">
        <f>SUM(D385:D388)</f>
        <v>6</v>
      </c>
      <c r="E389" s="915">
        <f>SUM(B389:D389)</f>
        <v>120</v>
      </c>
      <c r="F389" s="318">
        <f>SUM(F385:F388)</f>
        <v>660</v>
      </c>
      <c r="G389" s="17">
        <f>SUM(G385:G388)</f>
        <v>360</v>
      </c>
      <c r="H389" s="159">
        <f>SUM(H385:H388)</f>
        <v>90</v>
      </c>
      <c r="I389" s="654">
        <f>SUM(I385:I388)</f>
        <v>100</v>
      </c>
    </row>
    <row r="390" spans="1:9" ht="15" customHeight="1" thickBot="1">
      <c r="A390" s="590" t="s">
        <v>69</v>
      </c>
      <c r="B390" s="591"/>
      <c r="C390" s="646"/>
      <c r="D390" s="592"/>
      <c r="E390" s="916"/>
      <c r="F390" s="935">
        <f>SUM(F389:I389)</f>
        <v>1210</v>
      </c>
      <c r="G390" s="936"/>
      <c r="H390" s="936"/>
      <c r="I390" s="937"/>
    </row>
    <row r="391" spans="1:9" ht="15" customHeight="1" thickBot="1">
      <c r="A391" s="921" t="s">
        <v>154</v>
      </c>
      <c r="B391" s="922"/>
      <c r="C391" s="922"/>
      <c r="D391" s="922"/>
      <c r="E391" s="922"/>
      <c r="F391" s="922"/>
      <c r="G391" s="922"/>
      <c r="H391" s="922"/>
      <c r="I391" s="923"/>
    </row>
    <row r="392" spans="1:9" ht="14.25" customHeight="1">
      <c r="A392" s="316"/>
      <c r="B392" s="917" t="s">
        <v>60</v>
      </c>
      <c r="C392" s="918"/>
      <c r="D392" s="918"/>
      <c r="E392" s="919"/>
      <c r="F392" s="917" t="s">
        <v>61</v>
      </c>
      <c r="G392" s="933"/>
      <c r="H392" s="933"/>
      <c r="I392" s="934"/>
    </row>
    <row r="393" spans="1:9">
      <c r="A393" s="317"/>
      <c r="B393" s="642" t="s">
        <v>62</v>
      </c>
      <c r="C393" s="643" t="s">
        <v>63</v>
      </c>
      <c r="D393" s="643" t="s">
        <v>64</v>
      </c>
      <c r="E393" s="644" t="s">
        <v>65</v>
      </c>
      <c r="F393" s="642" t="s">
        <v>62</v>
      </c>
      <c r="G393" s="643" t="s">
        <v>63</v>
      </c>
      <c r="H393" s="645" t="s">
        <v>64</v>
      </c>
      <c r="I393" s="644" t="s">
        <v>169</v>
      </c>
    </row>
    <row r="394" spans="1:9">
      <c r="A394" s="319" t="s">
        <v>66</v>
      </c>
      <c r="B394" s="320">
        <f>SUM(B385)</f>
        <v>24</v>
      </c>
      <c r="C394" s="321">
        <f>SUM(F279,F280,F281,F282)</f>
        <v>6</v>
      </c>
      <c r="D394" s="322">
        <v>0</v>
      </c>
      <c r="E394" s="323">
        <f>SUM(B394:D394)</f>
        <v>30</v>
      </c>
      <c r="F394" s="324">
        <f>SUM(F385)</f>
        <v>255</v>
      </c>
      <c r="G394" s="322">
        <f>SUM(G297:I297)</f>
        <v>90</v>
      </c>
      <c r="H394" s="588">
        <v>0</v>
      </c>
      <c r="I394" s="323">
        <v>0</v>
      </c>
    </row>
    <row r="395" spans="1:9">
      <c r="A395" s="319" t="s">
        <v>67</v>
      </c>
      <c r="B395" s="325">
        <f>SUM(B386)</f>
        <v>21</v>
      </c>
      <c r="C395" s="326">
        <f>SUM(F283,F284,F294)</f>
        <v>8</v>
      </c>
      <c r="D395" s="322">
        <v>2</v>
      </c>
      <c r="E395" s="323">
        <f>SUM(B395:D395)</f>
        <v>31</v>
      </c>
      <c r="F395" s="324">
        <f>SUM(F386)</f>
        <v>270</v>
      </c>
      <c r="G395" s="322">
        <f>SUM(J297:L297)</f>
        <v>45</v>
      </c>
      <c r="H395" s="588">
        <v>30</v>
      </c>
      <c r="I395" s="323">
        <v>20</v>
      </c>
    </row>
    <row r="396" spans="1:9">
      <c r="A396" s="319" t="s">
        <v>192</v>
      </c>
      <c r="B396" s="327">
        <f>SUM(B387)</f>
        <v>11</v>
      </c>
      <c r="C396" s="328">
        <f>SUM(F285,F286,F287,F288,F289,F290)</f>
        <v>21</v>
      </c>
      <c r="D396" s="322">
        <v>0</v>
      </c>
      <c r="E396" s="323">
        <f>SUM(B396:D396)</f>
        <v>32</v>
      </c>
      <c r="F396" s="324">
        <f>SUM(F387)</f>
        <v>75</v>
      </c>
      <c r="G396" s="322">
        <f>SUM(M297:O297)</f>
        <v>180</v>
      </c>
      <c r="H396" s="588">
        <v>0</v>
      </c>
      <c r="I396" s="323">
        <v>0</v>
      </c>
    </row>
    <row r="397" spans="1:9">
      <c r="A397" s="319" t="s">
        <v>193</v>
      </c>
      <c r="B397" s="329">
        <f>SUM(B388)</f>
        <v>12</v>
      </c>
      <c r="C397" s="330">
        <f>SUM(F291,F292,F293,F295,F296)</f>
        <v>11</v>
      </c>
      <c r="D397" s="322">
        <v>4</v>
      </c>
      <c r="E397" s="323">
        <f>SUM(B397:D397)</f>
        <v>27</v>
      </c>
      <c r="F397" s="324">
        <f>SUM(F388)</f>
        <v>60</v>
      </c>
      <c r="G397" s="322">
        <f>SUM(P297:R297)</f>
        <v>75</v>
      </c>
      <c r="H397" s="588">
        <v>60</v>
      </c>
      <c r="I397" s="323">
        <v>80</v>
      </c>
    </row>
    <row r="398" spans="1:9">
      <c r="A398" s="655" t="s">
        <v>68</v>
      </c>
      <c r="B398" s="17">
        <f>SUM(B394:B397)</f>
        <v>68</v>
      </c>
      <c r="C398" s="17">
        <f>SUM(C394:C397)</f>
        <v>46</v>
      </c>
      <c r="D398" s="109">
        <f>SUM(D394:D397)</f>
        <v>6</v>
      </c>
      <c r="E398" s="913">
        <f>SUM(B398:D398)</f>
        <v>120</v>
      </c>
      <c r="F398" s="17">
        <f>SUM(F394:F397)</f>
        <v>660</v>
      </c>
      <c r="G398" s="17">
        <f>SUM(G394:G397)</f>
        <v>390</v>
      </c>
      <c r="H398" s="17">
        <f>SUM(H394:H397)</f>
        <v>90</v>
      </c>
      <c r="I398" s="654">
        <f>SUM(I394:I397)</f>
        <v>100</v>
      </c>
    </row>
    <row r="399" spans="1:9" ht="15" customHeight="1" thickBot="1">
      <c r="A399" s="656" t="s">
        <v>69</v>
      </c>
      <c r="B399" s="35"/>
      <c r="C399" s="35"/>
      <c r="D399" s="657"/>
      <c r="E399" s="914"/>
      <c r="F399" s="946">
        <f>SUM(F398:I398)</f>
        <v>1240</v>
      </c>
      <c r="G399" s="946"/>
      <c r="H399" s="946"/>
      <c r="I399" s="947"/>
    </row>
  </sheetData>
  <mergeCells count="352">
    <mergeCell ref="A364:I364"/>
    <mergeCell ref="A373:I373"/>
    <mergeCell ref="E380:E381"/>
    <mergeCell ref="B383:E383"/>
    <mergeCell ref="A382:I382"/>
    <mergeCell ref="A391:I391"/>
    <mergeCell ref="F392:I392"/>
    <mergeCell ref="F383:I383"/>
    <mergeCell ref="F374:I374"/>
    <mergeCell ref="F365:I365"/>
    <mergeCell ref="B374:E374"/>
    <mergeCell ref="B392:E392"/>
    <mergeCell ref="F399:I399"/>
    <mergeCell ref="F390:I390"/>
    <mergeCell ref="F381:I381"/>
    <mergeCell ref="F372:I372"/>
    <mergeCell ref="F363:I363"/>
    <mergeCell ref="F354:I354"/>
    <mergeCell ref="F345:I345"/>
    <mergeCell ref="A145:C145"/>
    <mergeCell ref="F148:F150"/>
    <mergeCell ref="F167:F169"/>
    <mergeCell ref="G167:L167"/>
    <mergeCell ref="J149:L149"/>
    <mergeCell ref="A147:R147"/>
    <mergeCell ref="A148:A150"/>
    <mergeCell ref="A146:C146"/>
    <mergeCell ref="G146:L146"/>
    <mergeCell ref="M146:R146"/>
    <mergeCell ref="D145:D146"/>
    <mergeCell ref="E145:E146"/>
    <mergeCell ref="F145:F146"/>
    <mergeCell ref="B148:B150"/>
    <mergeCell ref="C148:C150"/>
    <mergeCell ref="G168:I168"/>
    <mergeCell ref="J168:L168"/>
    <mergeCell ref="F327:I327"/>
    <mergeCell ref="F356:I356"/>
    <mergeCell ref="F347:I347"/>
    <mergeCell ref="F338:I338"/>
    <mergeCell ref="A301:I301"/>
    <mergeCell ref="A328:I328"/>
    <mergeCell ref="F318:I318"/>
    <mergeCell ref="F309:I309"/>
    <mergeCell ref="F302:I302"/>
    <mergeCell ref="A310:I310"/>
    <mergeCell ref="B302:E302"/>
    <mergeCell ref="E308:E309"/>
    <mergeCell ref="E398:E399"/>
    <mergeCell ref="E389:E390"/>
    <mergeCell ref="E326:E327"/>
    <mergeCell ref="B329:E329"/>
    <mergeCell ref="E335:E336"/>
    <mergeCell ref="E371:E372"/>
    <mergeCell ref="B311:E311"/>
    <mergeCell ref="E317:E318"/>
    <mergeCell ref="E344:E345"/>
    <mergeCell ref="B320:E320"/>
    <mergeCell ref="A319:I319"/>
    <mergeCell ref="B365:E365"/>
    <mergeCell ref="B338:E338"/>
    <mergeCell ref="B356:E356"/>
    <mergeCell ref="E362:E363"/>
    <mergeCell ref="B347:E347"/>
    <mergeCell ref="A337:I337"/>
    <mergeCell ref="A346:I346"/>
    <mergeCell ref="A355:I355"/>
    <mergeCell ref="F311:I311"/>
    <mergeCell ref="F320:I320"/>
    <mergeCell ref="E353:E354"/>
    <mergeCell ref="F329:I329"/>
    <mergeCell ref="F336:I336"/>
    <mergeCell ref="M298:R298"/>
    <mergeCell ref="A275:R275"/>
    <mergeCell ref="A276:A278"/>
    <mergeCell ref="B276:B278"/>
    <mergeCell ref="C276:C278"/>
    <mergeCell ref="D276:D278"/>
    <mergeCell ref="E276:E278"/>
    <mergeCell ref="F276:F278"/>
    <mergeCell ref="G276:L276"/>
    <mergeCell ref="M276:R276"/>
    <mergeCell ref="G277:I277"/>
    <mergeCell ref="J277:L277"/>
    <mergeCell ref="M277:O277"/>
    <mergeCell ref="P277:R277"/>
    <mergeCell ref="A297:C297"/>
    <mergeCell ref="D297:D298"/>
    <mergeCell ref="E297:E298"/>
    <mergeCell ref="F297:F298"/>
    <mergeCell ref="G298:L298"/>
    <mergeCell ref="F273:F274"/>
    <mergeCell ref="A274:C274"/>
    <mergeCell ref="G274:L274"/>
    <mergeCell ref="M274:R274"/>
    <mergeCell ref="A273:C273"/>
    <mergeCell ref="D273:D274"/>
    <mergeCell ref="E273:E274"/>
    <mergeCell ref="G257:I257"/>
    <mergeCell ref="J257:L257"/>
    <mergeCell ref="M257:O257"/>
    <mergeCell ref="P257:R257"/>
    <mergeCell ref="C256:C258"/>
    <mergeCell ref="D256:D258"/>
    <mergeCell ref="E256:E258"/>
    <mergeCell ref="F256:F258"/>
    <mergeCell ref="O31:O34"/>
    <mergeCell ref="P31:P34"/>
    <mergeCell ref="Q31:Q34"/>
    <mergeCell ref="R31:R34"/>
    <mergeCell ref="I31:I34"/>
    <mergeCell ref="J31:J34"/>
    <mergeCell ref="K31:K34"/>
    <mergeCell ref="L31:L34"/>
    <mergeCell ref="M31:M34"/>
    <mergeCell ref="N31:N34"/>
    <mergeCell ref="F31:F34"/>
    <mergeCell ref="G31:G34"/>
    <mergeCell ref="H31:H34"/>
    <mergeCell ref="I25:I28"/>
    <mergeCell ref="J25:J28"/>
    <mergeCell ref="K25:K28"/>
    <mergeCell ref="L25:L28"/>
    <mergeCell ref="M25:M28"/>
    <mergeCell ref="N25:N28"/>
    <mergeCell ref="F25:F28"/>
    <mergeCell ref="G25:G28"/>
    <mergeCell ref="H25:H28"/>
    <mergeCell ref="A4:C4"/>
    <mergeCell ref="A5:A7"/>
    <mergeCell ref="B5:B7"/>
    <mergeCell ref="C5:C7"/>
    <mergeCell ref="D5:D7"/>
    <mergeCell ref="E5:E7"/>
    <mergeCell ref="A38:C38"/>
    <mergeCell ref="D38:D39"/>
    <mergeCell ref="E38:E39"/>
    <mergeCell ref="C31:C34"/>
    <mergeCell ref="D31:D34"/>
    <mergeCell ref="E31:E34"/>
    <mergeCell ref="C25:C28"/>
    <mergeCell ref="D25:D28"/>
    <mergeCell ref="E25:E28"/>
    <mergeCell ref="F5:F7"/>
    <mergeCell ref="G5:L5"/>
    <mergeCell ref="A45:R45"/>
    <mergeCell ref="A49:C49"/>
    <mergeCell ref="D49:D50"/>
    <mergeCell ref="E49:E50"/>
    <mergeCell ref="F49:F50"/>
    <mergeCell ref="A50:C50"/>
    <mergeCell ref="G50:L50"/>
    <mergeCell ref="M50:R50"/>
    <mergeCell ref="F43:F44"/>
    <mergeCell ref="A44:C44"/>
    <mergeCell ref="G44:L44"/>
    <mergeCell ref="M44:R44"/>
    <mergeCell ref="M5:R5"/>
    <mergeCell ref="G6:I6"/>
    <mergeCell ref="J6:L6"/>
    <mergeCell ref="M6:O6"/>
    <mergeCell ref="P6:R6"/>
    <mergeCell ref="A8:R8"/>
    <mergeCell ref="O25:O28"/>
    <mergeCell ref="P25:P28"/>
    <mergeCell ref="Q25:Q28"/>
    <mergeCell ref="R25:R28"/>
    <mergeCell ref="M39:R39"/>
    <mergeCell ref="A40:R40"/>
    <mergeCell ref="A43:C43"/>
    <mergeCell ref="D43:D44"/>
    <mergeCell ref="E43:E44"/>
    <mergeCell ref="G52:L52"/>
    <mergeCell ref="M52:R52"/>
    <mergeCell ref="F52:F54"/>
    <mergeCell ref="F38:F39"/>
    <mergeCell ref="A39:C39"/>
    <mergeCell ref="G39:L39"/>
    <mergeCell ref="F71:F72"/>
    <mergeCell ref="A71:C71"/>
    <mergeCell ref="A51:R51"/>
    <mergeCell ref="G53:I53"/>
    <mergeCell ref="J53:L53"/>
    <mergeCell ref="M53:O53"/>
    <mergeCell ref="P53:R53"/>
    <mergeCell ref="E71:E72"/>
    <mergeCell ref="A72:C72"/>
    <mergeCell ref="G72:L72"/>
    <mergeCell ref="M72:R72"/>
    <mergeCell ref="D71:D72"/>
    <mergeCell ref="A52:A54"/>
    <mergeCell ref="B52:B54"/>
    <mergeCell ref="C52:C54"/>
    <mergeCell ref="D52:D54"/>
    <mergeCell ref="E52:E54"/>
    <mergeCell ref="A73:R73"/>
    <mergeCell ref="A74:A76"/>
    <mergeCell ref="B74:B76"/>
    <mergeCell ref="C74:C76"/>
    <mergeCell ref="D74:D76"/>
    <mergeCell ref="E74:E76"/>
    <mergeCell ref="F74:F76"/>
    <mergeCell ref="G74:L74"/>
    <mergeCell ref="M74:R74"/>
    <mergeCell ref="G75:I75"/>
    <mergeCell ref="J75:L75"/>
    <mergeCell ref="M75:O75"/>
    <mergeCell ref="P75:R75"/>
    <mergeCell ref="G121:I121"/>
    <mergeCell ref="J121:L121"/>
    <mergeCell ref="M121:O121"/>
    <mergeCell ref="D94:D95"/>
    <mergeCell ref="E94:E95"/>
    <mergeCell ref="A95:C95"/>
    <mergeCell ref="G95:L95"/>
    <mergeCell ref="M95:R95"/>
    <mergeCell ref="F94:F95"/>
    <mergeCell ref="A96:R96"/>
    <mergeCell ref="A97:A99"/>
    <mergeCell ref="B97:B99"/>
    <mergeCell ref="C97:C99"/>
    <mergeCell ref="D97:D99"/>
    <mergeCell ref="E97:E99"/>
    <mergeCell ref="F97:F99"/>
    <mergeCell ref="G97:L97"/>
    <mergeCell ref="M97:R97"/>
    <mergeCell ref="G98:I98"/>
    <mergeCell ref="J98:L98"/>
    <mergeCell ref="M98:O98"/>
    <mergeCell ref="P98:R98"/>
    <mergeCell ref="A94:C94"/>
    <mergeCell ref="B190:B192"/>
    <mergeCell ref="C190:C192"/>
    <mergeCell ref="D190:D192"/>
    <mergeCell ref="E190:E192"/>
    <mergeCell ref="P121:R121"/>
    <mergeCell ref="A100:R100"/>
    <mergeCell ref="A103:R103"/>
    <mergeCell ref="A105:R105"/>
    <mergeCell ref="A117:C117"/>
    <mergeCell ref="D117:D118"/>
    <mergeCell ref="E117:E118"/>
    <mergeCell ref="F117:F118"/>
    <mergeCell ref="A118:C118"/>
    <mergeCell ref="G118:L118"/>
    <mergeCell ref="M118:R118"/>
    <mergeCell ref="A119:R119"/>
    <mergeCell ref="A120:A122"/>
    <mergeCell ref="B120:B122"/>
    <mergeCell ref="C120:C122"/>
    <mergeCell ref="D120:D122"/>
    <mergeCell ref="E120:E122"/>
    <mergeCell ref="F120:F122"/>
    <mergeCell ref="G120:L120"/>
    <mergeCell ref="M120:R120"/>
    <mergeCell ref="D148:D150"/>
    <mergeCell ref="E148:E150"/>
    <mergeCell ref="A166:R166"/>
    <mergeCell ref="A167:A169"/>
    <mergeCell ref="B167:B169"/>
    <mergeCell ref="C167:C169"/>
    <mergeCell ref="D167:D169"/>
    <mergeCell ref="E167:E169"/>
    <mergeCell ref="P168:R168"/>
    <mergeCell ref="D164:D165"/>
    <mergeCell ref="E164:E165"/>
    <mergeCell ref="F164:F165"/>
    <mergeCell ref="A165:C165"/>
    <mergeCell ref="G165:L165"/>
    <mergeCell ref="M165:R165"/>
    <mergeCell ref="A164:C164"/>
    <mergeCell ref="M167:R167"/>
    <mergeCell ref="M149:O149"/>
    <mergeCell ref="P149:R149"/>
    <mergeCell ref="M168:O168"/>
    <mergeCell ref="G148:L148"/>
    <mergeCell ref="M148:R148"/>
    <mergeCell ref="G149:I149"/>
    <mergeCell ref="A231:C231"/>
    <mergeCell ref="G231:L231"/>
    <mergeCell ref="M231:R231"/>
    <mergeCell ref="G191:I191"/>
    <mergeCell ref="J191:L191"/>
    <mergeCell ref="M191:O191"/>
    <mergeCell ref="P191:R191"/>
    <mergeCell ref="A170:R170"/>
    <mergeCell ref="A175:R175"/>
    <mergeCell ref="E187:E188"/>
    <mergeCell ref="F187:F188"/>
    <mergeCell ref="A188:C188"/>
    <mergeCell ref="G188:L188"/>
    <mergeCell ref="A187:C187"/>
    <mergeCell ref="D187:D188"/>
    <mergeCell ref="M188:R188"/>
    <mergeCell ref="A177:R177"/>
    <mergeCell ref="M190:R190"/>
    <mergeCell ref="F190:F192"/>
    <mergeCell ref="G190:L190"/>
    <mergeCell ref="D210:D211"/>
    <mergeCell ref="A210:C210"/>
    <mergeCell ref="A189:R189"/>
    <mergeCell ref="A190:A192"/>
    <mergeCell ref="E213:E215"/>
    <mergeCell ref="F213:F215"/>
    <mergeCell ref="G213:L213"/>
    <mergeCell ref="M213:R213"/>
    <mergeCell ref="G214:I214"/>
    <mergeCell ref="J214:L214"/>
    <mergeCell ref="M214:O214"/>
    <mergeCell ref="P214:R214"/>
    <mergeCell ref="E230:E231"/>
    <mergeCell ref="F230:F231"/>
    <mergeCell ref="M211:R211"/>
    <mergeCell ref="A201:R201"/>
    <mergeCell ref="A198:R198"/>
    <mergeCell ref="A193:R193"/>
    <mergeCell ref="G211:L211"/>
    <mergeCell ref="A211:C211"/>
    <mergeCell ref="F210:F211"/>
    <mergeCell ref="E210:E211"/>
    <mergeCell ref="P234:R234"/>
    <mergeCell ref="D233:D235"/>
    <mergeCell ref="E233:E235"/>
    <mergeCell ref="F233:F235"/>
    <mergeCell ref="G233:L233"/>
    <mergeCell ref="M233:R233"/>
    <mergeCell ref="G234:I234"/>
    <mergeCell ref="J234:L234"/>
    <mergeCell ref="M234:O234"/>
    <mergeCell ref="A212:R212"/>
    <mergeCell ref="A213:A215"/>
    <mergeCell ref="D230:D231"/>
    <mergeCell ref="A230:C230"/>
    <mergeCell ref="B213:B215"/>
    <mergeCell ref="C213:C215"/>
    <mergeCell ref="D213:D215"/>
    <mergeCell ref="A255:R255"/>
    <mergeCell ref="A256:A258"/>
    <mergeCell ref="B256:B258"/>
    <mergeCell ref="G256:L256"/>
    <mergeCell ref="M256:R256"/>
    <mergeCell ref="A232:R232"/>
    <mergeCell ref="A233:A235"/>
    <mergeCell ref="B233:B235"/>
    <mergeCell ref="C233:C235"/>
    <mergeCell ref="A253:C253"/>
    <mergeCell ref="D253:D254"/>
    <mergeCell ref="E253:E254"/>
    <mergeCell ref="F253:F254"/>
    <mergeCell ref="A254:C254"/>
    <mergeCell ref="G254:L254"/>
    <mergeCell ref="M254:R254"/>
  </mergeCells>
  <phoneticPr fontId="22" type="noConversion"/>
  <printOptions horizontalCentered="1"/>
  <pageMargins left="0.15748031496062992" right="0.15748031496062992" top="1.02" bottom="0.38" header="0.19685039370078741" footer="0.2"/>
  <pageSetup paperSize="9" orientation="landscape" r:id="rId1"/>
  <headerFooter>
    <oddHeader>&amp;C&amp;"-,Standardowy"&amp;8&amp;G
WYDZIAŁ NAUK PEDAGIGICZNYCH
Akademii Pedagogiki Specjalnej im. M. Grzegorzewskiej
_______________________________________________________</oddHeader>
    <oddFooter>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specjalności i przedmioty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MKonieczna</cp:lastModifiedBy>
  <cp:lastPrinted>2016-04-25T13:11:17Z</cp:lastPrinted>
  <dcterms:created xsi:type="dcterms:W3CDTF">2013-02-03T22:50:59Z</dcterms:created>
  <dcterms:modified xsi:type="dcterms:W3CDTF">2018-01-25T11:50:16Z</dcterms:modified>
</cp:coreProperties>
</file>